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lan\OneDrive\HomePage RRD\cic!\"/>
    </mc:Choice>
  </mc:AlternateContent>
  <xr:revisionPtr revIDLastSave="0" documentId="13_ncr:1_{E05C60FC-DE6D-4858-B1AD-E47B7134FEB8}" xr6:coauthVersionLast="47" xr6:coauthVersionMax="47" xr10:uidLastSave="{00000000-0000-0000-0000-000000000000}"/>
  <bookViews>
    <workbookView xWindow="-108" yWindow="-108" windowWidth="30936" windowHeight="17496" tabRatio="773" xr2:uid="{00000000-000D-0000-FFFF-FFFF00000000}"/>
  </bookViews>
  <sheets>
    <sheet name="2000-2022" sheetId="9" r:id="rId1"/>
    <sheet name="2022" sheetId="23" r:id="rId2"/>
    <sheet name="2021" sheetId="22" r:id="rId3"/>
    <sheet name="2020" sheetId="21" r:id="rId4"/>
    <sheet name="2019" sheetId="20" r:id="rId5"/>
    <sheet name="2018" sheetId="19" r:id="rId6"/>
    <sheet name="2017" sheetId="18" r:id="rId7"/>
    <sheet name="2016" sheetId="17" r:id="rId8"/>
    <sheet name="2015" sheetId="16" r:id="rId9"/>
    <sheet name="2014" sheetId="15" r:id="rId10"/>
    <sheet name="2013" sheetId="14" r:id="rId11"/>
    <sheet name="2012" sheetId="13" r:id="rId12"/>
    <sheet name="2011" sheetId="12" r:id="rId13"/>
    <sheet name="2010" sheetId="11" r:id="rId14"/>
    <sheet name="2009" sheetId="10" r:id="rId15"/>
    <sheet name="2008" sheetId="6" r:id="rId16"/>
    <sheet name="2007" sheetId="1" r:id="rId17"/>
    <sheet name="2006" sheetId="4" r:id="rId18"/>
    <sheet name="2005" sheetId="5" r:id="rId19"/>
    <sheet name="2004" sheetId="7" r:id="rId20"/>
    <sheet name="2003" sheetId="8" r:id="rId21"/>
  </sheets>
  <externalReferences>
    <externalReference r:id="rId22"/>
  </externalReferences>
  <definedNames>
    <definedName name="_xlnm.Print_Area" localSheetId="0">'2000-2022'!$A$1:$L$39</definedName>
    <definedName name="Jahr">'[1]2000-2012'!$A$4:$B$16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" i="23" l="1"/>
  <c r="S9" i="23"/>
  <c r="S8" i="23"/>
  <c r="S7" i="23"/>
  <c r="S6" i="23"/>
  <c r="S5" i="23"/>
  <c r="S3" i="23"/>
  <c r="S10" i="23"/>
  <c r="T21" i="23" l="1"/>
  <c r="B9" i="23"/>
  <c r="B3" i="23"/>
  <c r="B4" i="23"/>
  <c r="B5" i="23"/>
  <c r="B6" i="23"/>
  <c r="B7" i="23"/>
  <c r="B8" i="23"/>
  <c r="B2" i="23"/>
  <c r="S21" i="23"/>
  <c r="R21" i="23"/>
  <c r="B14" i="23" l="1"/>
  <c r="R13" i="22"/>
  <c r="R12" i="22"/>
  <c r="R11" i="22"/>
  <c r="R10" i="22"/>
  <c r="R9" i="22" l="1"/>
  <c r="R8" i="22" l="1"/>
  <c r="B8" i="22" s="1"/>
  <c r="R7" i="22"/>
  <c r="B7" i="22" s="1"/>
  <c r="R6" i="22"/>
  <c r="B6" i="22" s="1"/>
  <c r="R5" i="22"/>
  <c r="B5" i="22" s="1"/>
  <c r="R3" i="22"/>
  <c r="B3" i="22" s="1"/>
  <c r="R4" i="22"/>
  <c r="B4" i="22" s="1"/>
  <c r="R2" i="22"/>
  <c r="B2" i="22" s="1"/>
  <c r="B13" i="22"/>
  <c r="B12" i="22"/>
  <c r="B11" i="22"/>
  <c r="B10" i="22"/>
  <c r="B9" i="22"/>
  <c r="B14" i="22" l="1"/>
  <c r="Q13" i="21"/>
  <c r="B13" i="21" s="1"/>
  <c r="B14" i="21" s="1"/>
  <c r="Q12" i="21"/>
  <c r="B12" i="21" s="1"/>
  <c r="Q11" i="21"/>
  <c r="B11" i="21" s="1"/>
  <c r="Q10" i="21"/>
  <c r="B10" i="21" s="1"/>
  <c r="Q9" i="21"/>
  <c r="B9" i="21" s="1"/>
  <c r="Q8" i="21"/>
  <c r="B8" i="21" s="1"/>
  <c r="Q7" i="21"/>
  <c r="B7" i="21" s="1"/>
  <c r="Q6" i="21"/>
  <c r="B6" i="21" s="1"/>
  <c r="Q5" i="21"/>
  <c r="B5" i="21" s="1"/>
  <c r="Q4" i="21"/>
  <c r="B4" i="21" s="1"/>
  <c r="Q3" i="21"/>
  <c r="B3" i="21" s="1"/>
  <c r="Q2" i="21"/>
  <c r="B2" i="21" s="1"/>
  <c r="Q2" i="20" l="1"/>
  <c r="B2" i="20" s="1"/>
  <c r="Q13" i="20"/>
  <c r="B13" i="20" s="1"/>
  <c r="Q12" i="20"/>
  <c r="B12" i="20" s="1"/>
  <c r="Q11" i="20"/>
  <c r="B11" i="20" s="1"/>
  <c r="Q10" i="20"/>
  <c r="B10" i="20" s="1"/>
  <c r="Q9" i="20"/>
  <c r="B9" i="20" s="1"/>
  <c r="Q8" i="20"/>
  <c r="B8" i="20" s="1"/>
  <c r="Q7" i="20"/>
  <c r="B7" i="20" s="1"/>
  <c r="Q6" i="20"/>
  <c r="B6" i="20" s="1"/>
  <c r="Q5" i="20"/>
  <c r="B5" i="20" s="1"/>
  <c r="Q4" i="20"/>
  <c r="B4" i="20" s="1"/>
  <c r="Q3" i="20"/>
  <c r="B3" i="20" s="1"/>
  <c r="B14" i="20" l="1"/>
  <c r="Q3" i="19"/>
  <c r="B3" i="19" s="1"/>
  <c r="Q4" i="19"/>
  <c r="B4" i="19" s="1"/>
  <c r="Q5" i="19"/>
  <c r="B5" i="19" s="1"/>
  <c r="Q6" i="19"/>
  <c r="B6" i="19" s="1"/>
  <c r="Q7" i="19"/>
  <c r="B7" i="19" s="1"/>
  <c r="Q8" i="19"/>
  <c r="B8" i="19" s="1"/>
  <c r="Q9" i="19"/>
  <c r="B9" i="19" s="1"/>
  <c r="Q10" i="19"/>
  <c r="B10" i="19" s="1"/>
  <c r="Q11" i="19"/>
  <c r="B11" i="19" s="1"/>
  <c r="Q13" i="19"/>
  <c r="B13" i="19" s="1"/>
  <c r="Q12" i="19"/>
  <c r="B12" i="19" s="1"/>
  <c r="Q2" i="19"/>
  <c r="B2" i="19" s="1"/>
  <c r="B14" i="19" l="1"/>
  <c r="Q3" i="18"/>
  <c r="B3" i="18" s="1"/>
  <c r="Q4" i="18"/>
  <c r="B4" i="18" s="1"/>
  <c r="Q5" i="18"/>
  <c r="B5" i="18" s="1"/>
  <c r="Q6" i="18"/>
  <c r="B6" i="18" s="1"/>
  <c r="Q7" i="18"/>
  <c r="B7" i="18" s="1"/>
  <c r="Q8" i="18"/>
  <c r="B8" i="18" s="1"/>
  <c r="Q9" i="18"/>
  <c r="B9" i="18" s="1"/>
  <c r="Q10" i="18"/>
  <c r="B10" i="18" s="1"/>
  <c r="Q11" i="18"/>
  <c r="B11" i="18" s="1"/>
  <c r="Q12" i="18"/>
  <c r="B12" i="18" s="1"/>
  <c r="Q13" i="18"/>
  <c r="B13" i="18" s="1"/>
  <c r="Q2" i="18"/>
  <c r="B2" i="18" s="1"/>
  <c r="B14" i="18" l="1"/>
  <c r="B15" i="17"/>
  <c r="B15" i="16" l="1"/>
  <c r="B15" i="15"/>
  <c r="B15" i="14"/>
  <c r="B15" i="13"/>
  <c r="B15" i="12"/>
  <c r="B15" i="11"/>
  <c r="B15" i="10"/>
  <c r="B15" i="6"/>
  <c r="B15" i="4"/>
  <c r="B15" i="1"/>
  <c r="B3" i="8"/>
  <c r="B4" i="8"/>
  <c r="B5" i="8"/>
  <c r="B6" i="8"/>
  <c r="B7" i="8"/>
  <c r="B8" i="8"/>
  <c r="B9" i="8"/>
  <c r="B10" i="8"/>
  <c r="B11" i="8"/>
  <c r="B12" i="8"/>
  <c r="B13" i="8"/>
  <c r="B14" i="8"/>
  <c r="B3" i="7"/>
  <c r="B4" i="7"/>
  <c r="B5" i="7"/>
  <c r="B6" i="7"/>
  <c r="B7" i="7"/>
  <c r="B8" i="7"/>
  <c r="B9" i="7"/>
  <c r="B10" i="7"/>
  <c r="B11" i="7"/>
  <c r="B12" i="7"/>
  <c r="B13" i="7"/>
  <c r="B14" i="7"/>
  <c r="B4" i="5"/>
  <c r="B5" i="5"/>
  <c r="B6" i="5"/>
  <c r="B7" i="5"/>
  <c r="B8" i="5"/>
  <c r="B9" i="5"/>
  <c r="B10" i="5"/>
  <c r="B11" i="5"/>
  <c r="B12" i="5"/>
  <c r="B13" i="5"/>
  <c r="B14" i="5"/>
  <c r="B3" i="5"/>
  <c r="B16" i="7" l="1"/>
  <c r="B16" i="5"/>
  <c r="B16" i="8"/>
</calcChain>
</file>

<file path=xl/sharedStrings.xml><?xml version="1.0" encoding="utf-8"?>
<sst xmlns="http://schemas.openxmlformats.org/spreadsheetml/2006/main" count="488" uniqueCount="95">
  <si>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</si>
  <si>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</si>
  <si>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</si>
  <si>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</si>
  <si>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</si>
  <si>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</si>
  <si>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</si>
  <si>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</si>
  <si>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</si>
  <si>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</si>
  <si>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</si>
  <si>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</si>
  <si>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cic!-Finanzstatus 2007</t>
  </si>
  <si>
    <t>cic!-Finanzstatus 2006</t>
  </si>
  <si>
    <t>cic!-Finanzstatus 2005</t>
  </si>
  <si>
    <t>cic!-Finanzstatus 2008</t>
  </si>
  <si>
    <t>cic!-Finanzstatus 2003</t>
  </si>
  <si>
    <t>cic!-Finanzstatus 2004</t>
  </si>
  <si>
    <t>vor Anteils-Split</t>
  </si>
  <si>
    <t>mit Anteils-Split 3:1</t>
  </si>
  <si>
    <t>August *</t>
  </si>
  <si>
    <t>* geschätzt</t>
  </si>
  <si>
    <t>Januar *</t>
  </si>
  <si>
    <t>Februar *</t>
  </si>
  <si>
    <t>März *</t>
  </si>
  <si>
    <t>Durchschnitt</t>
  </si>
  <si>
    <t>cic!-Finanzstatus 2009</t>
  </si>
  <si>
    <t>Jahr</t>
  </si>
  <si>
    <t>Betrag</t>
  </si>
  <si>
    <t>cic!-Finanzstatus 2010</t>
  </si>
  <si>
    <t>cic!-Finanzstatus 2011</t>
  </si>
  <si>
    <t>cic!-Finanzstatus 2012</t>
  </si>
  <si>
    <t>Stand:</t>
  </si>
  <si>
    <t>cic!-Finanzstatus 2013</t>
  </si>
  <si>
    <t>cic!-Finanzstatus 2014</t>
  </si>
  <si>
    <t>cic!-Finanzstatus 2015</t>
  </si>
  <si>
    <t>cic!-Finanzstatus 2016</t>
  </si>
  <si>
    <t>cic!-Finanzstatus 2017</t>
  </si>
  <si>
    <t>Girokonto</t>
  </si>
  <si>
    <t>Gesamt</t>
  </si>
  <si>
    <t>cic!-Anteile</t>
  </si>
  <si>
    <t>Monat</t>
  </si>
  <si>
    <t>cic!-Finanzstatus 2018</t>
  </si>
  <si>
    <t>PersInvestReport</t>
  </si>
  <si>
    <t>Jahresdepotauszug 2017</t>
  </si>
  <si>
    <t>Jahresdepotauszug 2018</t>
  </si>
  <si>
    <t>Jahresdepotauszug 2019</t>
  </si>
  <si>
    <t>cic!-Anteilswert 2019</t>
  </si>
  <si>
    <t>Jahresdepotauszug 2020</t>
  </si>
  <si>
    <t>cic!-Anteilswert 2020</t>
  </si>
  <si>
    <t>cic!-Anteilswerte</t>
  </si>
  <si>
    <t>Girokonto*)</t>
  </si>
  <si>
    <t>*) Buchungssalden</t>
  </si>
  <si>
    <t>Jahresdepotauszug 2021</t>
  </si>
  <si>
    <t>cic!-Anteilswert 2021</t>
  </si>
  <si>
    <t>Guthaben**)</t>
  </si>
  <si>
    <t>cic!-Anteilswert 2022</t>
  </si>
  <si>
    <t>Verrechnungs-</t>
  </si>
  <si>
    <t>konto a)</t>
  </si>
  <si>
    <t>Kontostände</t>
  </si>
  <si>
    <t>Depot-</t>
  </si>
  <si>
    <t>c) cic!-Referenzkonto Consorsbank DE82 7603 0080 0260 3110 27</t>
  </si>
  <si>
    <t>a) cic!-Depotkonto Consorsbank 928 630 019</t>
  </si>
  <si>
    <t>konto c)</t>
  </si>
  <si>
    <t>cic!-Referenzkonto Consorsbank DE82 7603 0080 0260 3110 27</t>
  </si>
  <si>
    <t>Umbuchung Verrechnungskonto</t>
  </si>
  <si>
    <t>Abendessen Dauth-Schneider</t>
  </si>
  <si>
    <t>30. Juni</t>
  </si>
  <si>
    <t>Tagungskosten Maingau-Hotel</t>
  </si>
  <si>
    <t>Gesamt e)</t>
  </si>
  <si>
    <t>konto alt b)</t>
  </si>
  <si>
    <t>b) cic!-Verrechnungskonto alt Consorsbank 920 630 017</t>
  </si>
  <si>
    <t>22. Juli</t>
  </si>
  <si>
    <t>cic!-Konto</t>
  </si>
  <si>
    <t>cic!-Referenz-</t>
  </si>
  <si>
    <t>31. Juli</t>
  </si>
  <si>
    <t xml:space="preserve"> 22. Juli</t>
  </si>
  <si>
    <t xml:space="preserve"> 31. Juli</t>
  </si>
  <si>
    <t>f) Gesamt: cic!-Depot + Verrechnungskonten + Referenzkonto</t>
  </si>
  <si>
    <t>cic!-Verkaufsverlust</t>
  </si>
  <si>
    <t>cic!-Anteilswert am 31.07.2022 nach Zwangsliquidation = 151.130,35 € : 88 = 1.717,39 €.</t>
  </si>
  <si>
    <t>cic!-Referenzkonto</t>
  </si>
  <si>
    <t>Guthaben Mitglied</t>
  </si>
  <si>
    <t>Einzahlung Mitglied</t>
  </si>
  <si>
    <t>Aufwandsentschädigung</t>
  </si>
  <si>
    <t>Rückzahlung Mitglied</t>
  </si>
  <si>
    <t>Umbuchung 1 cic!-Konto</t>
  </si>
  <si>
    <t>Umbuchung 2 cic!-Konto</t>
  </si>
  <si>
    <t>d) cic!-Konto neu Consorsbank DE82 7603 0080 0920 7498 29</t>
  </si>
  <si>
    <t>e) Guthaben 6 cic!-Mitglieder</t>
  </si>
  <si>
    <t>neu d)</t>
  </si>
  <si>
    <t>cic!-Mitglieder</t>
  </si>
  <si>
    <t>cic!-Gründung am 28.11.1998 = 50,00 DM = 25,56 € anfänglicher Anteilwert je cic!-Anteil.</t>
  </si>
  <si>
    <t>Zwangsliquidation durch Consorsbank, ohne Begründung, am 29.07.2022 vollzogen. cic!-Verkaufsverlust = 7.842,69 €.</t>
  </si>
  <si>
    <t xml:space="preserve"> cic!-Anteilswert am 31.07.2022 = 151.130,35 € : 88 = 1.717,39 €.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</si>
</sst>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_ ;\-0\ "/>
    <numFmt numFmtId="165" formatCode="_-* #,##0.00\ [$€-407]_-;\-* #,##0.00\ [$€-407]_-;_-* &quot;-&quot;??\ [$€-407]_-;_-@_-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3">
    <xf numFmtId="0" fontId="0" fillId="0" borderId="0" xfId="0"/>
    <xf numFmtId="44" fontId="0" fillId="0" borderId="0" xfId="1" applyFont="1"/>
    <xf numFmtId="44" fontId="0" fillId="0" borderId="0" xfId="0" applyNumberFormat="1"/>
    <xf numFmtId="44" fontId="1" fillId="0" borderId="0" xfId="1"/>
    <xf numFmtId="44" fontId="1" fillId="2" borderId="1" xfId="1" applyFill="1" applyBorder="1" applyAlignment="1">
      <alignment horizontal="center"/>
    </xf>
    <xf numFmtId="164" fontId="1" fillId="0" borderId="2" xfId="1" applyNumberFormat="1" applyBorder="1" applyAlignment="1">
      <alignment horizontal="center"/>
    </xf>
    <xf numFmtId="44" fontId="1" fillId="0" borderId="2" xfId="1" applyBorder="1"/>
    <xf numFmtId="44" fontId="1" fillId="4" borderId="3" xfId="1" applyFill="1" applyBorder="1"/>
    <xf numFmtId="44" fontId="1" fillId="4" borderId="4" xfId="1" applyFill="1" applyBorder="1"/>
    <xf numFmtId="44" fontId="3" fillId="6" borderId="3" xfId="1" applyFont="1" applyFill="1" applyBorder="1"/>
    <xf numFmtId="14" fontId="1" fillId="6" borderId="4" xfId="1" applyNumberFormat="1" applyFill="1" applyBorder="1" applyAlignment="1">
      <alignment horizontal="left"/>
    </xf>
    <xf numFmtId="44" fontId="6" fillId="0" borderId="0" xfId="0" applyNumberFormat="1" applyFont="1"/>
    <xf numFmtId="0" fontId="6" fillId="0" borderId="0" xfId="0" applyFont="1"/>
    <xf numFmtId="0" fontId="6" fillId="8" borderId="3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 vertical="center"/>
    </xf>
    <xf numFmtId="44" fontId="6" fillId="0" borderId="0" xfId="1" applyFont="1"/>
    <xf numFmtId="44" fontId="6" fillId="0" borderId="7" xfId="1" applyFont="1" applyBorder="1"/>
    <xf numFmtId="44" fontId="6" fillId="0" borderId="8" xfId="2" applyFont="1" applyBorder="1"/>
    <xf numFmtId="44" fontId="6" fillId="0" borderId="8" xfId="0" applyNumberFormat="1" applyFont="1" applyBorder="1"/>
    <xf numFmtId="0" fontId="6" fillId="0" borderId="10" xfId="0" applyFont="1" applyBorder="1" applyAlignment="1">
      <alignment horizontal="center" vertical="center"/>
    </xf>
    <xf numFmtId="44" fontId="6" fillId="0" borderId="12" xfId="1" applyFont="1" applyBorder="1"/>
    <xf numFmtId="44" fontId="6" fillId="0" borderId="0" xfId="2" applyFont="1"/>
    <xf numFmtId="0" fontId="6" fillId="0" borderId="13" xfId="0" applyFont="1" applyBorder="1" applyAlignment="1">
      <alignment horizontal="center" vertical="center"/>
    </xf>
    <xf numFmtId="44" fontId="6" fillId="0" borderId="6" xfId="1" applyFont="1" applyBorder="1"/>
    <xf numFmtId="44" fontId="6" fillId="0" borderId="14" xfId="2" applyFont="1" applyBorder="1"/>
    <xf numFmtId="44" fontId="6" fillId="0" borderId="14" xfId="0" applyNumberFormat="1" applyFont="1" applyBorder="1"/>
    <xf numFmtId="0" fontId="6" fillId="0" borderId="9" xfId="0" applyFont="1" applyBorder="1" applyAlignment="1">
      <alignment horizontal="center" vertical="center"/>
    </xf>
    <xf numFmtId="44" fontId="6" fillId="4" borderId="3" xfId="1" applyFont="1" applyFill="1" applyBorder="1"/>
    <xf numFmtId="44" fontId="6" fillId="4" borderId="4" xfId="1" applyFont="1" applyFill="1" applyBorder="1"/>
    <xf numFmtId="0" fontId="6" fillId="0" borderId="0" xfId="0" applyFont="1" applyAlignment="1">
      <alignment horizontal="center" vertical="center"/>
    </xf>
    <xf numFmtId="44" fontId="6" fillId="8" borderId="3" xfId="1" applyFont="1" applyFill="1" applyBorder="1"/>
    <xf numFmtId="14" fontId="6" fillId="8" borderId="4" xfId="1" applyNumberFormat="1" applyFont="1" applyFill="1" applyBorder="1" applyAlignment="1">
      <alignment horizontal="center"/>
    </xf>
    <xf numFmtId="44" fontId="1" fillId="0" borderId="8" xfId="2" applyBorder="1"/>
    <xf numFmtId="44" fontId="4" fillId="0" borderId="0" xfId="2" applyFont="1"/>
    <xf numFmtId="44" fontId="4" fillId="0" borderId="14" xfId="2" applyFont="1" applyBorder="1"/>
    <xf numFmtId="165" fontId="0" fillId="0" borderId="0" xfId="0" applyNumberFormat="1"/>
    <xf numFmtId="4" fontId="7" fillId="0" borderId="0" xfId="0" applyNumberFormat="1" applyFont="1"/>
    <xf numFmtId="14" fontId="0" fillId="8" borderId="4" xfId="1" applyNumberFormat="1" applyFont="1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44" fontId="1" fillId="0" borderId="15" xfId="1" applyBorder="1"/>
    <xf numFmtId="0" fontId="6" fillId="0" borderId="16" xfId="0" applyFont="1" applyBorder="1"/>
    <xf numFmtId="44" fontId="4" fillId="0" borderId="16" xfId="2" applyFont="1" applyBorder="1"/>
    <xf numFmtId="44" fontId="0" fillId="0" borderId="15" xfId="1" applyFont="1" applyBorder="1"/>
    <xf numFmtId="44" fontId="1" fillId="0" borderId="13" xfId="1" applyBorder="1"/>
    <xf numFmtId="164" fontId="1" fillId="0" borderId="5" xfId="1" applyNumberFormat="1" applyFill="1" applyBorder="1" applyAlignment="1">
      <alignment horizontal="center"/>
    </xf>
    <xf numFmtId="44" fontId="4" fillId="0" borderId="15" xfId="1" applyFont="1" applyBorder="1"/>
    <xf numFmtId="164" fontId="1" fillId="0" borderId="2" xfId="1" applyNumberFormat="1" applyFill="1" applyBorder="1" applyAlignment="1">
      <alignment horizontal="center"/>
    </xf>
    <xf numFmtId="44" fontId="1" fillId="9" borderId="3" xfId="1" applyFill="1" applyBorder="1"/>
    <xf numFmtId="44" fontId="1" fillId="9" borderId="11" xfId="1" applyFill="1" applyBorder="1"/>
    <xf numFmtId="0" fontId="0" fillId="9" borderId="11" xfId="0" applyFill="1" applyBorder="1"/>
    <xf numFmtId="0" fontId="0" fillId="9" borderId="4" xfId="0" applyFill="1" applyBorder="1"/>
    <xf numFmtId="44" fontId="4" fillId="0" borderId="0" xfId="1" applyFont="1" applyFill="1" applyBorder="1"/>
    <xf numFmtId="4" fontId="0" fillId="0" borderId="0" xfId="0" applyNumberFormat="1"/>
    <xf numFmtId="164" fontId="1" fillId="5" borderId="2" xfId="1" applyNumberFormat="1" applyFill="1" applyBorder="1" applyAlignment="1">
      <alignment horizontal="center"/>
    </xf>
    <xf numFmtId="44" fontId="1" fillId="5" borderId="13" xfId="1" applyFill="1" applyBorder="1"/>
    <xf numFmtId="44" fontId="1" fillId="0" borderId="2" xfId="1" applyFill="1" applyBorder="1"/>
    <xf numFmtId="44" fontId="4" fillId="0" borderId="17" xfId="1" applyFont="1" applyBorder="1"/>
    <xf numFmtId="0" fontId="6" fillId="0" borderId="18" xfId="0" applyFont="1" applyBorder="1"/>
    <xf numFmtId="44" fontId="4" fillId="0" borderId="18" xfId="2" applyFont="1" applyBorder="1"/>
    <xf numFmtId="165" fontId="0" fillId="0" borderId="0" xfId="2" applyNumberFormat="1" applyFont="1" applyBorder="1"/>
    <xf numFmtId="44" fontId="6" fillId="0" borderId="0" xfId="2" applyFont="1" applyBorder="1"/>
    <xf numFmtId="44" fontId="4" fillId="0" borderId="0" xfId="2" applyFont="1" applyBorder="1"/>
    <xf numFmtId="44" fontId="1" fillId="0" borderId="13" xfId="1" applyFill="1" applyBorder="1"/>
    <xf numFmtId="0" fontId="6" fillId="8" borderId="6" xfId="0" applyFont="1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44" fontId="9" fillId="8" borderId="3" xfId="1" applyFont="1" applyFill="1" applyBorder="1"/>
    <xf numFmtId="44" fontId="9" fillId="8" borderId="7" xfId="1" applyFont="1" applyFill="1" applyBorder="1"/>
    <xf numFmtId="14" fontId="9" fillId="8" borderId="10" xfId="1" applyNumberFormat="1" applyFont="1" applyFill="1" applyBorder="1" applyAlignment="1">
      <alignment horizontal="center"/>
    </xf>
    <xf numFmtId="165" fontId="0" fillId="0" borderId="14" xfId="0" applyNumberFormat="1" applyBorder="1"/>
    <xf numFmtId="44" fontId="6" fillId="0" borderId="0" xfId="2" applyFont="1" applyFill="1" applyBorder="1"/>
    <xf numFmtId="0" fontId="4" fillId="0" borderId="0" xfId="0" applyFont="1" applyAlignment="1">
      <alignment horizontal="left" vertical="center"/>
    </xf>
    <xf numFmtId="0" fontId="6" fillId="0" borderId="8" xfId="0" applyFont="1" applyBorder="1"/>
    <xf numFmtId="44" fontId="4" fillId="0" borderId="8" xfId="2" applyFont="1" applyBorder="1"/>
    <xf numFmtId="44" fontId="4" fillId="0" borderId="8" xfId="1" applyFont="1" applyBorder="1"/>
    <xf numFmtId="4" fontId="7" fillId="0" borderId="8" xfId="0" applyNumberFormat="1" applyFont="1" applyBorder="1"/>
    <xf numFmtId="0" fontId="4" fillId="0" borderId="8" xfId="0" applyFont="1" applyBorder="1"/>
    <xf numFmtId="0" fontId="6" fillId="10" borderId="16" xfId="0" applyFont="1" applyFill="1" applyBorder="1"/>
    <xf numFmtId="14" fontId="6" fillId="10" borderId="15" xfId="0" applyNumberFormat="1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0" fillId="10" borderId="11" xfId="0" applyFill="1" applyBorder="1"/>
    <xf numFmtId="44" fontId="8" fillId="10" borderId="3" xfId="1" applyFont="1" applyFill="1" applyBorder="1"/>
    <xf numFmtId="14" fontId="4" fillId="0" borderId="12" xfId="0" applyNumberFormat="1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12" fillId="0" borderId="12" xfId="0" applyNumberFormat="1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/>
    <xf numFmtId="49" fontId="4" fillId="5" borderId="11" xfId="0" applyNumberFormat="1" applyFont="1" applyFill="1" applyBorder="1" applyAlignment="1">
      <alignment horizontal="center" vertical="center"/>
    </xf>
    <xf numFmtId="8" fontId="8" fillId="5" borderId="8" xfId="0" applyNumberFormat="1" applyFont="1" applyFill="1" applyBorder="1"/>
    <xf numFmtId="44" fontId="6" fillId="11" borderId="11" xfId="1" applyFont="1" applyFill="1" applyBorder="1"/>
    <xf numFmtId="0" fontId="6" fillId="11" borderId="11" xfId="0" applyFont="1" applyFill="1" applyBorder="1"/>
    <xf numFmtId="14" fontId="9" fillId="8" borderId="4" xfId="1" applyNumberFormat="1" applyFont="1" applyFill="1" applyBorder="1" applyAlignment="1">
      <alignment horizontal="center"/>
    </xf>
    <xf numFmtId="49" fontId="11" fillId="5" borderId="12" xfId="1" applyNumberFormat="1" applyFont="1" applyFill="1" applyBorder="1" applyAlignment="1">
      <alignment horizontal="left"/>
    </xf>
    <xf numFmtId="44" fontId="11" fillId="5" borderId="0" xfId="2" applyFont="1" applyFill="1" applyBorder="1"/>
    <xf numFmtId="165" fontId="11" fillId="5" borderId="0" xfId="0" applyNumberFormat="1" applyFont="1" applyFill="1"/>
    <xf numFmtId="44" fontId="11" fillId="5" borderId="0" xfId="0" applyNumberFormat="1" applyFont="1" applyFill="1"/>
    <xf numFmtId="0" fontId="11" fillId="5" borderId="13" xfId="0" applyFont="1" applyFill="1" applyBorder="1" applyAlignment="1">
      <alignment horizontal="center" vertical="center"/>
    </xf>
    <xf numFmtId="0" fontId="6" fillId="12" borderId="0" xfId="0" applyFont="1" applyFill="1"/>
    <xf numFmtId="0" fontId="0" fillId="12" borderId="0" xfId="0" applyFill="1"/>
    <xf numFmtId="165" fontId="0" fillId="12" borderId="0" xfId="0" applyNumberFormat="1" applyFill="1"/>
    <xf numFmtId="49" fontId="11" fillId="10" borderId="12" xfId="1" applyNumberFormat="1" applyFont="1" applyFill="1" applyBorder="1" applyAlignment="1">
      <alignment horizontal="left"/>
    </xf>
    <xf numFmtId="44" fontId="11" fillId="10" borderId="0" xfId="2" applyFont="1" applyFill="1" applyBorder="1"/>
    <xf numFmtId="165" fontId="11" fillId="10" borderId="0" xfId="0" applyNumberFormat="1" applyFont="1" applyFill="1"/>
    <xf numFmtId="44" fontId="11" fillId="10" borderId="0" xfId="0" applyNumberFormat="1" applyFont="1" applyFill="1"/>
    <xf numFmtId="0" fontId="11" fillId="10" borderId="13" xfId="0" applyFont="1" applyFill="1" applyBorder="1" applyAlignment="1">
      <alignment horizontal="center" vertical="center"/>
    </xf>
    <xf numFmtId="8" fontId="13" fillId="5" borderId="16" xfId="0" applyNumberFormat="1" applyFont="1" applyFill="1" applyBorder="1" applyAlignment="1">
      <alignment horizontal="right"/>
    </xf>
    <xf numFmtId="165" fontId="0" fillId="0" borderId="0" xfId="2" applyNumberFormat="1" applyFont="1"/>
    <xf numFmtId="165" fontId="8" fillId="0" borderId="0" xfId="0" applyNumberFormat="1" applyFont="1"/>
    <xf numFmtId="0" fontId="1" fillId="10" borderId="16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8" borderId="14" xfId="0" applyFont="1" applyFill="1" applyBorder="1" applyAlignment="1">
      <alignment horizontal="center"/>
    </xf>
    <xf numFmtId="0" fontId="6" fillId="11" borderId="4" xfId="0" applyFont="1" applyFill="1" applyBorder="1"/>
    <xf numFmtId="0" fontId="11" fillId="10" borderId="6" xfId="0" applyFont="1" applyFill="1" applyBorder="1"/>
    <xf numFmtId="0" fontId="11" fillId="10" borderId="14" xfId="0" applyFont="1" applyFill="1" applyBorder="1"/>
    <xf numFmtId="0" fontId="0" fillId="12" borderId="14" xfId="0" applyFill="1" applyBorder="1"/>
    <xf numFmtId="0" fontId="0" fillId="12" borderId="9" xfId="0" applyFill="1" applyBorder="1"/>
    <xf numFmtId="8" fontId="8" fillId="5" borderId="0" xfId="0" applyNumberFormat="1" applyFont="1" applyFill="1"/>
    <xf numFmtId="0" fontId="6" fillId="0" borderId="7" xfId="0" applyFont="1" applyBorder="1"/>
    <xf numFmtId="44" fontId="8" fillId="0" borderId="7" xfId="1" applyFont="1" applyFill="1" applyBorder="1"/>
    <xf numFmtId="44" fontId="8" fillId="0" borderId="12" xfId="1" applyFont="1" applyFill="1" applyBorder="1"/>
    <xf numFmtId="44" fontId="8" fillId="0" borderId="6" xfId="1" applyFont="1" applyFill="1" applyBorder="1"/>
    <xf numFmtId="44" fontId="8" fillId="0" borderId="17" xfId="1" applyFont="1" applyFill="1" applyBorder="1"/>
    <xf numFmtId="0" fontId="14" fillId="13" borderId="7" xfId="0" applyFont="1" applyFill="1" applyBorder="1"/>
    <xf numFmtId="0" fontId="1" fillId="11" borderId="3" xfId="0" applyFont="1" applyFill="1" applyBorder="1"/>
    <xf numFmtId="14" fontId="14" fillId="13" borderId="8" xfId="0" applyNumberFormat="1" applyFont="1" applyFill="1" applyBorder="1" applyAlignment="1">
      <alignment horizontal="center"/>
    </xf>
    <xf numFmtId="0" fontId="14" fillId="13" borderId="8" xfId="0" applyFont="1" applyFill="1" applyBorder="1"/>
    <xf numFmtId="0" fontId="1" fillId="0" borderId="0" xfId="0" applyFont="1"/>
    <xf numFmtId="164" fontId="14" fillId="13" borderId="2" xfId="1" applyNumberFormat="1" applyFont="1" applyFill="1" applyBorder="1" applyAlignment="1">
      <alignment horizontal="center"/>
    </xf>
    <xf numFmtId="44" fontId="14" fillId="13" borderId="2" xfId="1" applyFont="1" applyFill="1" applyBorder="1"/>
    <xf numFmtId="0" fontId="4" fillId="8" borderId="9" xfId="0" applyFont="1" applyFill="1" applyBorder="1" applyAlignment="1">
      <alignment horizontal="center"/>
    </xf>
    <xf numFmtId="44" fontId="6" fillId="0" borderId="13" xfId="0" applyNumberFormat="1" applyFont="1" applyBorder="1"/>
    <xf numFmtId="44" fontId="6" fillId="0" borderId="9" xfId="0" applyNumberFormat="1" applyFont="1" applyBorder="1"/>
    <xf numFmtId="0" fontId="1" fillId="8" borderId="10" xfId="0" applyFont="1" applyFill="1" applyBorder="1" applyAlignment="1">
      <alignment horizontal="center"/>
    </xf>
    <xf numFmtId="8" fontId="13" fillId="10" borderId="19" xfId="0" applyNumberFormat="1" applyFont="1" applyFill="1" applyBorder="1" applyAlignment="1">
      <alignment horizontal="right"/>
    </xf>
    <xf numFmtId="49" fontId="1" fillId="10" borderId="4" xfId="0" applyNumberFormat="1" applyFont="1" applyFill="1" applyBorder="1" applyAlignment="1">
      <alignment horizontal="center" vertical="center"/>
    </xf>
    <xf numFmtId="8" fontId="8" fillId="10" borderId="10" xfId="0" applyNumberFormat="1" applyFont="1" applyFill="1" applyBorder="1"/>
    <xf numFmtId="8" fontId="8" fillId="10" borderId="13" xfId="0" applyNumberFormat="1" applyFont="1" applyFill="1" applyBorder="1"/>
    <xf numFmtId="0" fontId="6" fillId="12" borderId="10" xfId="0" applyFont="1" applyFill="1" applyBorder="1"/>
    <xf numFmtId="44" fontId="6" fillId="0" borderId="0" xfId="1" applyFont="1" applyBorder="1"/>
    <xf numFmtId="0" fontId="6" fillId="12" borderId="13" xfId="0" applyFont="1" applyFill="1" applyBorder="1"/>
    <xf numFmtId="49" fontId="11" fillId="5" borderId="12" xfId="1" applyNumberFormat="1" applyFont="1" applyFill="1" applyBorder="1"/>
    <xf numFmtId="44" fontId="11" fillId="5" borderId="0" xfId="1" applyFont="1" applyFill="1" applyBorder="1"/>
    <xf numFmtId="49" fontId="11" fillId="10" borderId="12" xfId="1" applyNumberFormat="1" applyFont="1" applyFill="1" applyBorder="1"/>
    <xf numFmtId="44" fontId="11" fillId="10" borderId="0" xfId="1" applyFont="1" applyFill="1" applyBorder="1"/>
    <xf numFmtId="44" fontId="4" fillId="0" borderId="12" xfId="1" applyFont="1" applyBorder="1"/>
    <xf numFmtId="44" fontId="6" fillId="12" borderId="12" xfId="1" applyFont="1" applyFill="1" applyBorder="1"/>
    <xf numFmtId="44" fontId="6" fillId="12" borderId="0" xfId="1" applyFont="1" applyFill="1" applyBorder="1"/>
    <xf numFmtId="0" fontId="0" fillId="0" borderId="13" xfId="0" applyBorder="1"/>
    <xf numFmtId="8" fontId="8" fillId="13" borderId="16" xfId="0" applyNumberFormat="1" applyFont="1" applyFill="1" applyBorder="1" applyAlignment="1">
      <alignment horizontal="right"/>
    </xf>
    <xf numFmtId="44" fontId="6" fillId="13" borderId="0" xfId="0" applyNumberFormat="1" applyFont="1" applyFill="1"/>
    <xf numFmtId="49" fontId="4" fillId="13" borderId="11" xfId="0" applyNumberFormat="1" applyFont="1" applyFill="1" applyBorder="1" applyAlignment="1">
      <alignment horizontal="center" vertical="center"/>
    </xf>
    <xf numFmtId="8" fontId="8" fillId="13" borderId="8" xfId="0" applyNumberFormat="1" applyFont="1" applyFill="1" applyBorder="1"/>
    <xf numFmtId="8" fontId="8" fillId="13" borderId="0" xfId="0" applyNumberFormat="1" applyFont="1" applyFill="1"/>
    <xf numFmtId="44" fontId="6" fillId="13" borderId="12" xfId="1" applyFont="1" applyFill="1" applyBorder="1"/>
    <xf numFmtId="44" fontId="6" fillId="13" borderId="0" xfId="2" applyFont="1" applyFill="1" applyBorder="1"/>
    <xf numFmtId="165" fontId="0" fillId="13" borderId="0" xfId="0" applyNumberFormat="1" applyFill="1"/>
    <xf numFmtId="0" fontId="6" fillId="13" borderId="13" xfId="0" applyFont="1" applyFill="1" applyBorder="1" applyAlignment="1">
      <alignment horizontal="center" vertical="center"/>
    </xf>
    <xf numFmtId="44" fontId="6" fillId="13" borderId="0" xfId="1" applyFont="1" applyFill="1" applyBorder="1"/>
    <xf numFmtId="44" fontId="12" fillId="11" borderId="0" xfId="0" applyNumberFormat="1" applyFont="1" applyFill="1"/>
    <xf numFmtId="44" fontId="12" fillId="11" borderId="0" xfId="0" applyNumberFormat="1" applyFont="1" applyFill="1" applyAlignment="1">
      <alignment horizontal="right"/>
    </xf>
    <xf numFmtId="0" fontId="6" fillId="12" borderId="0" xfId="0" applyFont="1" applyFill="1" applyAlignment="1">
      <alignment horizontal="center" vertical="center"/>
    </xf>
    <xf numFmtId="8" fontId="0" fillId="12" borderId="0" xfId="0" applyNumberFormat="1" applyFill="1"/>
    <xf numFmtId="0" fontId="0" fillId="10" borderId="4" xfId="0" applyFill="1" applyBorder="1"/>
    <xf numFmtId="165" fontId="0" fillId="0" borderId="13" xfId="0" applyNumberFormat="1" applyBorder="1"/>
    <xf numFmtId="165" fontId="12" fillId="0" borderId="13" xfId="0" applyNumberFormat="1" applyFont="1" applyBorder="1"/>
    <xf numFmtId="165" fontId="0" fillId="10" borderId="19" xfId="0" applyNumberFormat="1" applyFill="1" applyBorder="1"/>
    <xf numFmtId="0" fontId="12" fillId="10" borderId="8" xfId="0" applyFont="1" applyFill="1" applyBorder="1"/>
    <xf numFmtId="0" fontId="12" fillId="10" borderId="10" xfId="0" applyFont="1" applyFill="1" applyBorder="1"/>
    <xf numFmtId="0" fontId="12" fillId="11" borderId="3" xfId="0" applyFont="1" applyFill="1" applyBorder="1"/>
    <xf numFmtId="44" fontId="12" fillId="11" borderId="11" xfId="1" applyFont="1" applyFill="1" applyBorder="1"/>
    <xf numFmtId="0" fontId="12" fillId="11" borderId="11" xfId="0" applyFont="1" applyFill="1" applyBorder="1"/>
    <xf numFmtId="0" fontId="12" fillId="11" borderId="4" xfId="0" applyFont="1" applyFill="1" applyBorder="1"/>
    <xf numFmtId="0" fontId="14" fillId="10" borderId="3" xfId="0" applyFont="1" applyFill="1" applyBorder="1"/>
    <xf numFmtId="49" fontId="4" fillId="3" borderId="12" xfId="1" applyNumberFormat="1" applyFont="1" applyFill="1" applyBorder="1" applyAlignment="1">
      <alignment horizontal="center"/>
    </xf>
    <xf numFmtId="49" fontId="4" fillId="3" borderId="13" xfId="1" applyNumberFormat="1" applyFont="1" applyFill="1" applyBorder="1" applyAlignment="1">
      <alignment horizontal="center"/>
    </xf>
    <xf numFmtId="49" fontId="4" fillId="7" borderId="3" xfId="1" applyNumberFormat="1" applyFont="1" applyFill="1" applyBorder="1" applyAlignment="1">
      <alignment horizontal="center"/>
    </xf>
    <xf numFmtId="49" fontId="6" fillId="7" borderId="4" xfId="1" applyNumberFormat="1" applyFont="1" applyFill="1" applyBorder="1" applyAlignment="1">
      <alignment horizontal="center"/>
    </xf>
    <xf numFmtId="49" fontId="5" fillId="7" borderId="3" xfId="1" applyNumberFormat="1" applyFont="1" applyFill="1" applyBorder="1" applyAlignment="1">
      <alignment horizontal="center"/>
    </xf>
    <xf numFmtId="49" fontId="1" fillId="7" borderId="4" xfId="1" applyNumberFormat="1" applyFill="1" applyBorder="1" applyAlignment="1">
      <alignment horizontal="center"/>
    </xf>
    <xf numFmtId="49" fontId="3" fillId="7" borderId="3" xfId="1" applyNumberFormat="1" applyFont="1" applyFill="1" applyBorder="1" applyAlignment="1">
      <alignment horizontal="center"/>
    </xf>
    <xf numFmtId="49" fontId="1" fillId="7" borderId="3" xfId="1" applyNumberFormat="1" applyFill="1" applyBorder="1" applyAlignment="1">
      <alignment horizontal="center"/>
    </xf>
    <xf numFmtId="49" fontId="3" fillId="7" borderId="4" xfId="1" applyNumberFormat="1" applyFont="1" applyFill="1" applyBorder="1" applyAlignment="1">
      <alignment horizontal="center"/>
    </xf>
    <xf numFmtId="44" fontId="1" fillId="7" borderId="6" xfId="1" applyFill="1" applyBorder="1" applyAlignment="1">
      <alignment horizontal="center"/>
    </xf>
    <xf numFmtId="44" fontId="1" fillId="7" borderId="9" xfId="1" applyFill="1" applyBorder="1" applyAlignment="1">
      <alignment horizontal="center"/>
    </xf>
    <xf numFmtId="49" fontId="1" fillId="7" borderId="7" xfId="1" applyNumberFormat="1" applyFill="1" applyBorder="1" applyAlignment="1">
      <alignment horizontal="center"/>
    </xf>
    <xf numFmtId="49" fontId="1" fillId="7" borderId="10" xfId="1" applyNumberFormat="1" applyFill="1" applyBorder="1" applyAlignment="1">
      <alignment horizontal="center"/>
    </xf>
    <xf numFmtId="44" fontId="1" fillId="7" borderId="7" xfId="1" applyFill="1" applyBorder="1" applyAlignment="1">
      <alignment horizontal="center"/>
    </xf>
    <xf numFmtId="44" fontId="1" fillId="7" borderId="10" xfId="1" applyFill="1" applyBorder="1" applyAlignment="1">
      <alignment horizontal="center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0"/>
  <tableStyles count="0" defaultTableStyle="TableStyleMedium9" defaultPivotStyle="PivotStyleLight16"/>
  <colors>
    <mruColors>
      <color rgb="FFFF66FF"/>
      <color rgb="FF99FF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de-DE" sz="1400" b="1" baseline="0"/>
              <a:t>cic!-Anteilswerte vom 28.11.1998 bis 22.07.2022</a:t>
            </a:r>
          </a:p>
        </c:rich>
      </c:tx>
      <c:layout>
        <c:manualLayout>
          <c:xMode val="edge"/>
          <c:yMode val="edge"/>
          <c:x val="0.28464691913510831"/>
          <c:y val="4.5301108194808967E-2"/>
        </c:manualLayout>
      </c:layout>
      <c:overlay val="0"/>
      <c:spPr>
        <a:solidFill>
          <a:srgbClr val="FF00FF"/>
        </a:solidFill>
        <a:ln w="25400">
          <a:noFill/>
        </a:ln>
      </c:sp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231023398193304E-2"/>
          <c:y val="0.18402802167714644"/>
          <c:w val="0.90768976601806695"/>
          <c:h val="0.699539775066058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'2000-2022'!$A$6:$A$31</c:f>
              <c:strCache>
                <c:ptCount val="26"/>
                <c:pt idx="0">
                  <c:v>2000 </c:v>
                </c:pt>
                <c:pt idx="1">
                  <c:v>2001 </c:v>
                </c:pt>
                <c:pt idx="2">
                  <c:v>2002 </c:v>
                </c:pt>
                <c:pt idx="3">
                  <c:v>2003 </c:v>
                </c:pt>
                <c:pt idx="4">
                  <c:v>2004 </c:v>
                </c:pt>
                <c:pt idx="5">
                  <c:v>2005 </c:v>
                </c:pt>
                <c:pt idx="6">
                  <c:v>2006 </c:v>
                </c:pt>
                <c:pt idx="7">
                  <c:v>2007 </c:v>
                </c:pt>
                <c:pt idx="8">
                  <c:v>2008 </c:v>
                </c:pt>
                <c:pt idx="9">
                  <c:v>2009 </c:v>
                </c:pt>
                <c:pt idx="10">
                  <c:v>2010 </c:v>
                </c:pt>
                <c:pt idx="11">
                  <c:v>2011 </c:v>
                </c:pt>
                <c:pt idx="12">
                  <c:v>2012 </c:v>
                </c:pt>
                <c:pt idx="13">
                  <c:v>2013 </c:v>
                </c:pt>
                <c:pt idx="14">
                  <c:v>2014 </c:v>
                </c:pt>
                <c:pt idx="15">
                  <c:v>2015 </c:v>
                </c:pt>
                <c:pt idx="16">
                  <c:v>2016 </c:v>
                </c:pt>
                <c:pt idx="17">
                  <c:v>2017 </c:v>
                </c:pt>
                <c:pt idx="18">
                  <c:v>2018 </c:v>
                </c:pt>
                <c:pt idx="19">
                  <c:v>2019 </c:v>
                </c:pt>
                <c:pt idx="20">
                  <c:v>2020 </c:v>
                </c:pt>
                <c:pt idx="21">
                  <c:v>2021 </c:v>
                </c:pt>
                <c:pt idx="22">
                  <c:v>2022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'2000-2022'!$A$6:$A$31</c:f>
              <c:numCache>
                <c:formatCode>0_ ;\-0\ 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'2000-2022'!$B$6:$B$31</c:f>
              <c:numCache>
                <c:formatCode>_("€"* #,##0.00_);_("€"* \(#,##0.00\);_("€"* "-"??_);_(@_)</c:formatCode>
                <c:ptCount val="26"/>
                <c:pt idx="0">
                  <c:v>140.32</c:v>
                </c:pt>
                <c:pt idx="1">
                  <c:v>160.4</c:v>
                </c:pt>
                <c:pt idx="2">
                  <c:v>155.30000000000001</c:v>
                </c:pt>
                <c:pt idx="3">
                  <c:v>233.2</c:v>
                </c:pt>
                <c:pt idx="4">
                  <c:v>305.7</c:v>
                </c:pt>
                <c:pt idx="5">
                  <c:v>438.39</c:v>
                </c:pt>
                <c:pt idx="6">
                  <c:v>546.42999999999995</c:v>
                </c:pt>
                <c:pt idx="7">
                  <c:v>624.29999999999995</c:v>
                </c:pt>
                <c:pt idx="8">
                  <c:v>389.74</c:v>
                </c:pt>
                <c:pt idx="9">
                  <c:v>543.21</c:v>
                </c:pt>
                <c:pt idx="10">
                  <c:v>606.22</c:v>
                </c:pt>
                <c:pt idx="11">
                  <c:v>620.35</c:v>
                </c:pt>
                <c:pt idx="12">
                  <c:v>730.51</c:v>
                </c:pt>
                <c:pt idx="13">
                  <c:v>798.14</c:v>
                </c:pt>
                <c:pt idx="14">
                  <c:v>888.99</c:v>
                </c:pt>
                <c:pt idx="15">
                  <c:v>1004.62</c:v>
                </c:pt>
                <c:pt idx="16">
                  <c:v>1076.46</c:v>
                </c:pt>
                <c:pt idx="17">
                  <c:v>1204.06</c:v>
                </c:pt>
                <c:pt idx="18">
                  <c:v>1163.1500000000001</c:v>
                </c:pt>
                <c:pt idx="19">
                  <c:v>1467.15</c:v>
                </c:pt>
                <c:pt idx="20">
                  <c:v>1655.25</c:v>
                </c:pt>
                <c:pt idx="21">
                  <c:v>2018.77</c:v>
                </c:pt>
                <c:pt idx="22">
                  <c:v>1806.51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5-4194-B343-3A52CD742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643136"/>
        <c:axId val="117644672"/>
        <c:axId val="0"/>
      </c:bar3DChart>
      <c:dateAx>
        <c:axId val="117643136"/>
        <c:scaling>
          <c:orientation val="minMax"/>
        </c:scaling>
        <c:delete val="0"/>
        <c:axPos val="b"/>
        <c:numFmt formatCode="0_ ;\-0\ " sourceLinked="0"/>
        <c:majorTickMark val="out"/>
        <c:minorTickMark val="none"/>
        <c:tickLblPos val="nextTo"/>
        <c:crossAx val="117644672"/>
        <c:crosses val="autoZero"/>
        <c:auto val="0"/>
        <c:lblOffset val="100"/>
        <c:baseTimeUnit val="days"/>
      </c:dateAx>
      <c:valAx>
        <c:axId val="117644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17643136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39370078740157483" r="0.39370078740157483" t="0.98425196850393704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400" b="1" i="0" baseline="0"/>
              <a:t>cic!-Anteilswert am 31.07.2022</a:t>
            </a:r>
          </a:p>
        </c:rich>
      </c:tx>
      <c:layout>
        <c:manualLayout>
          <c:xMode val="edge"/>
          <c:yMode val="edge"/>
          <c:x val="0.33407220525675085"/>
          <c:y val="2.6173428368345544E-2"/>
        </c:manualLayout>
      </c:layout>
      <c:overlay val="0"/>
      <c:spPr>
        <a:solidFill>
          <a:srgbClr val="FF00FF"/>
        </a:solidFill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28463476070541"/>
          <c:y val="0.13986013986014048"/>
          <c:w val="0.81108312342569266"/>
          <c:h val="0.7587412587412587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'2022'!$A$2:$A$13</c:f>
              <c:strCache>
                <c:ptCount val="8"/>
                <c:pt idx="0">
                  <c:v> Januar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22. Juli</c:v>
                </c:pt>
                <c:pt idx="7">
                  <c:v> 31. Juli</c:v>
                </c:pt>
              </c:strCache>
            </c:strRef>
          </c:cat>
          <c:val>
            <c:numRef>
              <c:f>'2022'!$B$2:$B$13</c:f>
              <c:numCache>
                <c:formatCode>_("€"* #,##0.00_);_("€"* \(#,##0.00\);_("€"* "-"??_);_(@_)</c:formatCode>
                <c:ptCount val="12"/>
                <c:pt idx="0">
                  <c:v>2019.9744318181818</c:v>
                </c:pt>
                <c:pt idx="1">
                  <c:v>1869.2079545454544</c:v>
                </c:pt>
                <c:pt idx="2">
                  <c:v>1924.1621590909092</c:v>
                </c:pt>
                <c:pt idx="3">
                  <c:v>1906.8711363636364</c:v>
                </c:pt>
                <c:pt idx="4">
                  <c:v>1815.1781818181817</c:v>
                </c:pt>
                <c:pt idx="5">
                  <c:v>1736.7094318181817</c:v>
                </c:pt>
                <c:pt idx="6">
                  <c:v>1806.5118181818182</c:v>
                </c:pt>
                <c:pt idx="7">
                  <c:v>1717.3903409090906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0-4699-9793-ABE75B3D1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660928"/>
        <c:axId val="119662464"/>
        <c:axId val="0"/>
      </c:bar3DChart>
      <c:catAx>
        <c:axId val="11966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66246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9662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660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400" b="1" i="0" baseline="0"/>
              <a:t>cic!-Anteilswert 2021</a:t>
            </a:r>
          </a:p>
        </c:rich>
      </c:tx>
      <c:layout>
        <c:manualLayout>
          <c:xMode val="edge"/>
          <c:yMode val="edge"/>
          <c:x val="0.37310086306200568"/>
          <c:y val="3.5038645712889949E-2"/>
        </c:manualLayout>
      </c:layout>
      <c:overlay val="0"/>
      <c:spPr>
        <a:solidFill>
          <a:srgbClr val="FF00FF"/>
        </a:solidFill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28463476070541"/>
          <c:y val="0.13986013986014048"/>
          <c:w val="0.81108312342569266"/>
          <c:h val="0.7587412587412587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'2021'!$A$2:$A$13</c:f>
              <c:strCache>
                <c:ptCount val="12"/>
                <c:pt idx="0">
                  <c:v> Januar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'2021'!$B$2:$B$13</c:f>
              <c:numCache>
                <c:formatCode>_("€"* #,##0.00_);_("€"* \(#,##0.00\);_("€"* "-"??_);_(@_)</c:formatCode>
                <c:ptCount val="12"/>
                <c:pt idx="0">
                  <c:v>1824.6181609195403</c:v>
                </c:pt>
                <c:pt idx="1">
                  <c:v>1681.2634482758622</c:v>
                </c:pt>
                <c:pt idx="2">
                  <c:v>1743.2544827586205</c:v>
                </c:pt>
                <c:pt idx="3">
                  <c:v>1791.6809195402298</c:v>
                </c:pt>
                <c:pt idx="4">
                  <c:v>1812.5972413793106</c:v>
                </c:pt>
                <c:pt idx="5">
                  <c:v>1877.4288505747127</c:v>
                </c:pt>
                <c:pt idx="6">
                  <c:v>1935.9575862068966</c:v>
                </c:pt>
                <c:pt idx="7">
                  <c:v>1965.1931034482761</c:v>
                </c:pt>
                <c:pt idx="8">
                  <c:v>1910.6544318181818</c:v>
                </c:pt>
                <c:pt idx="9">
                  <c:v>1964.1138636363635</c:v>
                </c:pt>
                <c:pt idx="10">
                  <c:v>1976.647840909091</c:v>
                </c:pt>
                <c:pt idx="11">
                  <c:v>2018.7687500000002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0-4209-9BFF-46AD633D2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660928"/>
        <c:axId val="119662464"/>
        <c:axId val="0"/>
      </c:bar3DChart>
      <c:catAx>
        <c:axId val="11966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66246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9662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660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400" b="1" i="0" baseline="0"/>
              <a:t>cic!-Anteilswert 2020</a:t>
            </a:r>
          </a:p>
        </c:rich>
      </c:tx>
      <c:layout>
        <c:manualLayout>
          <c:xMode val="edge"/>
          <c:yMode val="edge"/>
          <c:x val="0.37310086306200568"/>
          <c:y val="3.5038645712889949E-2"/>
        </c:manualLayout>
      </c:layout>
      <c:overlay val="0"/>
      <c:spPr>
        <a:solidFill>
          <a:srgbClr val="FF00FF"/>
        </a:solidFill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28463476070541"/>
          <c:y val="0.13986013986014048"/>
          <c:w val="0.81108312342569266"/>
          <c:h val="0.7587412587412587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'2020'!$A$2:$A$13</c:f>
              <c:strCache>
                <c:ptCount val="12"/>
                <c:pt idx="0">
                  <c:v> Januar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'2020'!$B$2:$B$13</c:f>
              <c:numCache>
                <c:formatCode>_("€"* #,##0.00_);_("€"* \(#,##0.00\);_("€"* "-"??_);_(@_)</c:formatCode>
                <c:ptCount val="12"/>
                <c:pt idx="0">
                  <c:v>1500.5172815533981</c:v>
                </c:pt>
                <c:pt idx="1">
                  <c:v>1394.0211650485437</c:v>
                </c:pt>
                <c:pt idx="2">
                  <c:v>1300.2289320388352</c:v>
                </c:pt>
                <c:pt idx="3">
                  <c:v>1461.0275728155339</c:v>
                </c:pt>
                <c:pt idx="4">
                  <c:v>1476.1575</c:v>
                </c:pt>
                <c:pt idx="5">
                  <c:v>1491.7504807692308</c:v>
                </c:pt>
                <c:pt idx="6">
                  <c:v>1531.123962264151</c:v>
                </c:pt>
                <c:pt idx="7">
                  <c:v>1594.8281132075472</c:v>
                </c:pt>
                <c:pt idx="8">
                  <c:v>1561.7667924528303</c:v>
                </c:pt>
                <c:pt idx="9">
                  <c:v>1520.3274528301886</c:v>
                </c:pt>
                <c:pt idx="10">
                  <c:v>1609.2628971962617</c:v>
                </c:pt>
                <c:pt idx="11">
                  <c:v>1655.2522429906542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1-4D45-9B4D-AE2065F17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660928"/>
        <c:axId val="119662464"/>
        <c:axId val="0"/>
      </c:bar3DChart>
      <c:catAx>
        <c:axId val="11966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66246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9662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660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400" b="1" i="0" baseline="0"/>
              <a:t>cic!-Anteilswert 2019</a:t>
            </a:r>
          </a:p>
        </c:rich>
      </c:tx>
      <c:layout>
        <c:manualLayout>
          <c:xMode val="edge"/>
          <c:yMode val="edge"/>
          <c:x val="0.3731008586370369"/>
          <c:y val="3.7358831743347469E-2"/>
        </c:manualLayout>
      </c:layout>
      <c:overlay val="0"/>
      <c:spPr>
        <a:solidFill>
          <a:srgbClr val="FF00FF"/>
        </a:solidFill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28463476070541"/>
          <c:y val="0.13986013986014048"/>
          <c:w val="0.81108312342569266"/>
          <c:h val="0.7587412587412587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'2019'!$A$2:$A$13</c:f>
              <c:strCache>
                <c:ptCount val="12"/>
                <c:pt idx="0">
                  <c:v> Januar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'2019'!$B$2:$B$13</c:f>
              <c:numCache>
                <c:formatCode>_("€"* #,##0.00_);_("€"* \(#,##0.00\);_("€"* "-"??_);_(@_)</c:formatCode>
                <c:ptCount val="12"/>
                <c:pt idx="0">
                  <c:v>1247.2629999999999</c:v>
                </c:pt>
                <c:pt idx="1">
                  <c:v>1291.7466999999999</c:v>
                </c:pt>
                <c:pt idx="2">
                  <c:v>1333.4504999999999</c:v>
                </c:pt>
                <c:pt idx="3">
                  <c:v>1396.5582999999999</c:v>
                </c:pt>
                <c:pt idx="4">
                  <c:v>1327.1784</c:v>
                </c:pt>
                <c:pt idx="5">
                  <c:v>1371.9093203883494</c:v>
                </c:pt>
                <c:pt idx="6">
                  <c:v>1410.7250485436894</c:v>
                </c:pt>
                <c:pt idx="7">
                  <c:v>1380.9246601941747</c:v>
                </c:pt>
                <c:pt idx="8">
                  <c:v>1399.6334951456311</c:v>
                </c:pt>
                <c:pt idx="9">
                  <c:v>1406.9276699029126</c:v>
                </c:pt>
                <c:pt idx="10">
                  <c:v>1430.5995145631068</c:v>
                </c:pt>
                <c:pt idx="11">
                  <c:v>1467.1535922330097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8-4DB1-98A2-43943C37C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660928"/>
        <c:axId val="119662464"/>
        <c:axId val="0"/>
      </c:bar3DChart>
      <c:catAx>
        <c:axId val="11966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66246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9662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660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cic!-Anteilswert - Finanzstatus 2018</a:t>
            </a:r>
          </a:p>
        </c:rich>
      </c:tx>
      <c:layout>
        <c:manualLayout>
          <c:xMode val="edge"/>
          <c:yMode val="edge"/>
          <c:x val="0.28463476070528981"/>
          <c:y val="2.7972027972028E-2"/>
        </c:manualLayout>
      </c:layout>
      <c:overlay val="0"/>
      <c:spPr>
        <a:solidFill>
          <a:srgbClr val="FF00FF"/>
        </a:solidFill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28463476070541"/>
          <c:y val="0.13986013986014048"/>
          <c:w val="0.81108312342569266"/>
          <c:h val="0.7587412587412587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'2018'!$A$2:$A$13</c:f>
              <c:strCache>
                <c:ptCount val="12"/>
                <c:pt idx="0">
                  <c:v> Januar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'2018'!$B$2:$B$13</c:f>
              <c:numCache>
                <c:formatCode>_("€"* #,##0.00_);_("€"* \(#,##0.00\);_("€"* "-"??_);_(@_)</c:formatCode>
                <c:ptCount val="12"/>
                <c:pt idx="0">
                  <c:v>1239.0641000000001</c:v>
                </c:pt>
                <c:pt idx="1">
                  <c:v>1219.9772</c:v>
                </c:pt>
                <c:pt idx="2">
                  <c:v>1188.1846</c:v>
                </c:pt>
                <c:pt idx="3">
                  <c:v>1221.1035999999999</c:v>
                </c:pt>
                <c:pt idx="4">
                  <c:v>1254.5649504950495</c:v>
                </c:pt>
                <c:pt idx="5">
                  <c:v>1254.2650495049504</c:v>
                </c:pt>
                <c:pt idx="6">
                  <c:v>1265.9939603960395</c:v>
                </c:pt>
                <c:pt idx="7">
                  <c:v>1294.859504950495</c:v>
                </c:pt>
                <c:pt idx="8">
                  <c:v>1311.0818811881188</c:v>
                </c:pt>
                <c:pt idx="9">
                  <c:v>1250.1409900990097</c:v>
                </c:pt>
                <c:pt idx="10">
                  <c:v>1242.3290999999999</c:v>
                </c:pt>
                <c:pt idx="11">
                  <c:v>1163.1521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6-49BA-92EC-A89D41A7D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660928"/>
        <c:axId val="119662464"/>
        <c:axId val="0"/>
      </c:bar3DChart>
      <c:catAx>
        <c:axId val="11966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66246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9662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660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cic!-Anteilswert - Finanzstatus 2017</a:t>
            </a:r>
          </a:p>
        </c:rich>
      </c:tx>
      <c:layout>
        <c:manualLayout>
          <c:xMode val="edge"/>
          <c:yMode val="edge"/>
          <c:x val="0.28463476070528981"/>
          <c:y val="2.7972027972028E-2"/>
        </c:manualLayout>
      </c:layout>
      <c:overlay val="0"/>
      <c:spPr>
        <a:solidFill>
          <a:srgbClr val="FF00FF"/>
        </a:solidFill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28463476070541"/>
          <c:y val="0.13986013986014048"/>
          <c:w val="0.81108312342569266"/>
          <c:h val="0.75874125874125875"/>
        </c:manualLayout>
      </c:layout>
      <c:bar3DChart>
        <c:barDir val="col"/>
        <c:grouping val="clustered"/>
        <c:varyColors val="0"/>
        <c:ser>
          <c:idx val="0"/>
          <c:order val="0"/>
          <c:tx>
            <c:v>2007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'2017'!$A$2:$A$13</c:f>
              <c:strCache>
                <c:ptCount val="12"/>
                <c:pt idx="0">
                  <c:v> Januar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'2017'!$B$2:$B$13</c:f>
              <c:numCache>
                <c:formatCode>_("€"* #,##0.00_);_("€"* \(#,##0.00\);_("€"* "-"??_);_(@_)</c:formatCode>
                <c:ptCount val="12"/>
                <c:pt idx="0">
                  <c:v>1080.8684761904763</c:v>
                </c:pt>
                <c:pt idx="1">
                  <c:v>1125.1254285714285</c:v>
                </c:pt>
                <c:pt idx="2">
                  <c:v>1142.5144761904762</c:v>
                </c:pt>
                <c:pt idx="3">
                  <c:v>1147.164</c:v>
                </c:pt>
                <c:pt idx="4">
                  <c:v>1147.4459615384617</c:v>
                </c:pt>
                <c:pt idx="5">
                  <c:v>1137.0853846153846</c:v>
                </c:pt>
                <c:pt idx="6">
                  <c:v>1136.05375</c:v>
                </c:pt>
                <c:pt idx="7">
                  <c:v>1118.1422115384617</c:v>
                </c:pt>
                <c:pt idx="8">
                  <c:v>1153.1737500000002</c:v>
                </c:pt>
                <c:pt idx="9">
                  <c:v>1180.1950476190475</c:v>
                </c:pt>
                <c:pt idx="10">
                  <c:v>1186.0921904761904</c:v>
                </c:pt>
                <c:pt idx="11">
                  <c:v>1204.0560952380952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8-4274-A42B-77C0EEA29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445952"/>
        <c:axId val="118447488"/>
        <c:axId val="0"/>
      </c:bar3DChart>
      <c:catAx>
        <c:axId val="11844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4474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84474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445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cic!-Anteilswert - Finanzstatus 2016</a:t>
            </a:r>
          </a:p>
        </c:rich>
      </c:tx>
      <c:layout>
        <c:manualLayout>
          <c:xMode val="edge"/>
          <c:yMode val="edge"/>
          <c:x val="0.28463476070528981"/>
          <c:y val="2.7972027972028E-2"/>
        </c:manualLayout>
      </c:layout>
      <c:overlay val="0"/>
      <c:spPr>
        <a:solidFill>
          <a:srgbClr val="FF00FF"/>
        </a:solidFill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28463476070541"/>
          <c:y val="0.13986013986014048"/>
          <c:w val="0.81108312342569266"/>
          <c:h val="0.75874125874125875"/>
        </c:manualLayout>
      </c:layout>
      <c:bar3DChart>
        <c:barDir val="col"/>
        <c:grouping val="clustered"/>
        <c:varyColors val="0"/>
        <c:ser>
          <c:idx val="0"/>
          <c:order val="0"/>
          <c:tx>
            <c:v>2007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'2016'!$A$2:$A$13</c:f>
              <c:strCache>
                <c:ptCount val="12"/>
                <c:pt idx="0">
                  <c:v> Januar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'2016'!$B$2:$B$13</c:f>
              <c:numCache>
                <c:formatCode>_("€"* #,##0.00_);_("€"* \(#,##0.00\);_("€"* "-"??_);_(@_)</c:formatCode>
                <c:ptCount val="12"/>
                <c:pt idx="0">
                  <c:v>973.54</c:v>
                </c:pt>
                <c:pt idx="1">
                  <c:v>972.79</c:v>
                </c:pt>
                <c:pt idx="2">
                  <c:v>980.35</c:v>
                </c:pt>
                <c:pt idx="3">
                  <c:v>1004.56</c:v>
                </c:pt>
                <c:pt idx="4">
                  <c:v>1014.54</c:v>
                </c:pt>
                <c:pt idx="5">
                  <c:v>997.54</c:v>
                </c:pt>
                <c:pt idx="6">
                  <c:v>1048.8499999999999</c:v>
                </c:pt>
                <c:pt idx="7">
                  <c:v>1038.56</c:v>
                </c:pt>
                <c:pt idx="8">
                  <c:v>1044.24</c:v>
                </c:pt>
                <c:pt idx="9">
                  <c:v>1031.04</c:v>
                </c:pt>
                <c:pt idx="10">
                  <c:v>1036.8399999999999</c:v>
                </c:pt>
                <c:pt idx="11">
                  <c:v>1076.46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3-4E2F-AD98-CDC65ABCD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745536"/>
        <c:axId val="119780096"/>
        <c:axId val="0"/>
      </c:bar3DChart>
      <c:catAx>
        <c:axId val="11974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7800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9780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745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cic!-Anteilswert - Finanzstatus 2015</a:t>
            </a:r>
          </a:p>
        </c:rich>
      </c:tx>
      <c:layout>
        <c:manualLayout>
          <c:xMode val="edge"/>
          <c:yMode val="edge"/>
          <c:x val="0.28463476070528981"/>
          <c:y val="2.7972027972028E-2"/>
        </c:manualLayout>
      </c:layout>
      <c:overlay val="0"/>
      <c:spPr>
        <a:solidFill>
          <a:srgbClr val="FF00FF"/>
        </a:solidFill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28463476070541"/>
          <c:y val="0.13986013986014043"/>
          <c:w val="0.81108312342569266"/>
          <c:h val="0.75874125874125875"/>
        </c:manualLayout>
      </c:layout>
      <c:bar3DChart>
        <c:barDir val="col"/>
        <c:grouping val="clustered"/>
        <c:varyColors val="0"/>
        <c:ser>
          <c:idx val="0"/>
          <c:order val="0"/>
          <c:tx>
            <c:v>2007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'2015'!$A$2:$A$13</c:f>
              <c:strCache>
                <c:ptCount val="12"/>
                <c:pt idx="0">
                  <c:v> Januar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'2015'!$B$2:$B$13</c:f>
              <c:numCache>
                <c:formatCode>_("€"* #,##0.00_);_("€"* \(#,##0.00\);_("€"* "-"??_);_(@_)</c:formatCode>
                <c:ptCount val="12"/>
                <c:pt idx="0">
                  <c:v>943</c:v>
                </c:pt>
                <c:pt idx="1">
                  <c:v>974.29</c:v>
                </c:pt>
                <c:pt idx="2">
                  <c:v>976.97</c:v>
                </c:pt>
                <c:pt idx="3">
                  <c:v>986.12</c:v>
                </c:pt>
                <c:pt idx="4">
                  <c:v>994.49</c:v>
                </c:pt>
                <c:pt idx="5">
                  <c:v>962.95</c:v>
                </c:pt>
                <c:pt idx="6">
                  <c:v>1000.2</c:v>
                </c:pt>
                <c:pt idx="7">
                  <c:v>961.49</c:v>
                </c:pt>
                <c:pt idx="8">
                  <c:v>944.61</c:v>
                </c:pt>
                <c:pt idx="9">
                  <c:v>999.53</c:v>
                </c:pt>
                <c:pt idx="10">
                  <c:v>1027.3599999999999</c:v>
                </c:pt>
                <c:pt idx="11">
                  <c:v>1004.62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9-4BE8-BA0B-24D5DE548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366400"/>
        <c:axId val="119367936"/>
        <c:axId val="0"/>
      </c:bar3DChart>
      <c:catAx>
        <c:axId val="11936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36793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9367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366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89" footer="0.49212598450000089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cic!-Anteilswert - Finanzstatus 2014</a:t>
            </a:r>
          </a:p>
        </c:rich>
      </c:tx>
      <c:layout>
        <c:manualLayout>
          <c:xMode val="edge"/>
          <c:yMode val="edge"/>
          <c:x val="0.28463476070528981"/>
          <c:y val="2.7972027972028E-2"/>
        </c:manualLayout>
      </c:layout>
      <c:overlay val="0"/>
      <c:spPr>
        <a:solidFill>
          <a:srgbClr val="FF00FF"/>
        </a:solidFill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28463476070541"/>
          <c:y val="0.13986013986014034"/>
          <c:w val="0.81108312342569266"/>
          <c:h val="0.75874125874125875"/>
        </c:manualLayout>
      </c:layout>
      <c:bar3DChart>
        <c:barDir val="col"/>
        <c:grouping val="clustered"/>
        <c:varyColors val="0"/>
        <c:ser>
          <c:idx val="0"/>
          <c:order val="0"/>
          <c:tx>
            <c:v>2007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'2014'!$A$2:$A$13</c:f>
              <c:strCache>
                <c:ptCount val="12"/>
                <c:pt idx="0">
                  <c:v> Januar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'2014'!$B$2:$B$13</c:f>
              <c:numCache>
                <c:formatCode>_("€"* #,##0.00_);_("€"* \(#,##0.00\);_("€"* "-"??_);_(@_)</c:formatCode>
                <c:ptCount val="12"/>
                <c:pt idx="0">
                  <c:v>1646.46</c:v>
                </c:pt>
                <c:pt idx="1">
                  <c:v>1727.87</c:v>
                </c:pt>
                <c:pt idx="2">
                  <c:v>1718.42</c:v>
                </c:pt>
                <c:pt idx="3">
                  <c:v>1722.55</c:v>
                </c:pt>
                <c:pt idx="4">
                  <c:v>1755.83</c:v>
                </c:pt>
                <c:pt idx="5">
                  <c:v>1752.58</c:v>
                </c:pt>
                <c:pt idx="6">
                  <c:v>1712.81</c:v>
                </c:pt>
                <c:pt idx="7">
                  <c:v>1742.8</c:v>
                </c:pt>
                <c:pt idx="8">
                  <c:v>1749.88</c:v>
                </c:pt>
                <c:pt idx="9">
                  <c:v>1730.22</c:v>
                </c:pt>
                <c:pt idx="10">
                  <c:v>1765.73</c:v>
                </c:pt>
                <c:pt idx="11">
                  <c:v>1777.99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0-448C-A22C-9471568B8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019776"/>
        <c:axId val="119025664"/>
        <c:axId val="0"/>
      </c:bar3DChart>
      <c:catAx>
        <c:axId val="11901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02566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9025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019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cic!-Anteilswert - Finanzstatus 2013</a:t>
            </a:r>
          </a:p>
        </c:rich>
      </c:tx>
      <c:layout>
        <c:manualLayout>
          <c:xMode val="edge"/>
          <c:yMode val="edge"/>
          <c:x val="0.28463476070528981"/>
          <c:y val="2.7972027972028E-2"/>
        </c:manualLayout>
      </c:layout>
      <c:overlay val="0"/>
      <c:spPr>
        <a:solidFill>
          <a:srgbClr val="FF00FF"/>
        </a:solidFill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28463476070541"/>
          <c:y val="0.13986013986014029"/>
          <c:w val="0.81108312342569266"/>
          <c:h val="0.75874125874125875"/>
        </c:manualLayout>
      </c:layout>
      <c:bar3DChart>
        <c:barDir val="col"/>
        <c:grouping val="clustered"/>
        <c:varyColors val="0"/>
        <c:ser>
          <c:idx val="0"/>
          <c:order val="0"/>
          <c:tx>
            <c:v>2007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'2013'!$A$2:$A$13</c:f>
              <c:strCache>
                <c:ptCount val="12"/>
                <c:pt idx="0">
                  <c:v> Januar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'2013'!$B$2:$B$13</c:f>
              <c:numCache>
                <c:formatCode>_("€"* #,##0.00_);_("€"* \(#,##0.00\);_("€"* "-"??_);_(@_)</c:formatCode>
                <c:ptCount val="12"/>
                <c:pt idx="0">
                  <c:v>1545.41</c:v>
                </c:pt>
                <c:pt idx="1">
                  <c:v>1511.09</c:v>
                </c:pt>
                <c:pt idx="2">
                  <c:v>1517.38</c:v>
                </c:pt>
                <c:pt idx="3">
                  <c:v>1529.78</c:v>
                </c:pt>
                <c:pt idx="4">
                  <c:v>1537.27</c:v>
                </c:pt>
                <c:pt idx="5">
                  <c:v>1481.77</c:v>
                </c:pt>
                <c:pt idx="6">
                  <c:v>1502.63</c:v>
                </c:pt>
                <c:pt idx="7">
                  <c:v>1509.4</c:v>
                </c:pt>
                <c:pt idx="8">
                  <c:v>1527.4</c:v>
                </c:pt>
                <c:pt idx="9">
                  <c:v>1582.15</c:v>
                </c:pt>
                <c:pt idx="10">
                  <c:v>1591.42</c:v>
                </c:pt>
                <c:pt idx="11">
                  <c:v>1596.28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0-4A69-811F-D213B4D2C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976512"/>
        <c:axId val="118978048"/>
        <c:axId val="0"/>
      </c:bar3DChart>
      <c:catAx>
        <c:axId val="11897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97804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8978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976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67" footer="0.49212598450000067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cic!-Anteilswert - Finanzstatus 2012</a:t>
            </a:r>
          </a:p>
        </c:rich>
      </c:tx>
      <c:layout>
        <c:manualLayout>
          <c:xMode val="edge"/>
          <c:yMode val="edge"/>
          <c:x val="0.28463476070528981"/>
          <c:y val="2.7972027972028E-2"/>
        </c:manualLayout>
      </c:layout>
      <c:overlay val="0"/>
      <c:spPr>
        <a:solidFill>
          <a:srgbClr val="FF00FF"/>
        </a:solidFill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28463476070541"/>
          <c:y val="0.13986013986014023"/>
          <c:w val="0.81108312342569266"/>
          <c:h val="0.75874125874125875"/>
        </c:manualLayout>
      </c:layout>
      <c:bar3DChart>
        <c:barDir val="col"/>
        <c:grouping val="clustered"/>
        <c:varyColors val="0"/>
        <c:ser>
          <c:idx val="0"/>
          <c:order val="0"/>
          <c:tx>
            <c:v>2007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'2012'!$A$2:$A$13</c:f>
              <c:strCache>
                <c:ptCount val="12"/>
                <c:pt idx="0">
                  <c:v> Januar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'2012'!$B$2:$B$13</c:f>
              <c:numCache>
                <c:formatCode>_("€"* #,##0.00_);_("€"* \(#,##0.00\);_("€"* "-"??_);_(@_)</c:formatCode>
                <c:ptCount val="12"/>
                <c:pt idx="0">
                  <c:v>1311.21</c:v>
                </c:pt>
                <c:pt idx="1">
                  <c:v>1378.08</c:v>
                </c:pt>
                <c:pt idx="2">
                  <c:v>1408.32</c:v>
                </c:pt>
                <c:pt idx="3">
                  <c:v>1370.5</c:v>
                </c:pt>
                <c:pt idx="4">
                  <c:v>1299.44</c:v>
                </c:pt>
                <c:pt idx="5">
                  <c:v>1409.39</c:v>
                </c:pt>
                <c:pt idx="6">
                  <c:v>1382.82</c:v>
                </c:pt>
                <c:pt idx="7">
                  <c:v>1435.46</c:v>
                </c:pt>
                <c:pt idx="8">
                  <c:v>1435.95</c:v>
                </c:pt>
                <c:pt idx="9">
                  <c:v>1453.37</c:v>
                </c:pt>
                <c:pt idx="10">
                  <c:v>1443.79</c:v>
                </c:pt>
                <c:pt idx="11">
                  <c:v>1461.02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6-4BA5-B126-236D820EB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883840"/>
        <c:axId val="118885376"/>
        <c:axId val="0"/>
      </c:bar3DChart>
      <c:catAx>
        <c:axId val="11888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8853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888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883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cic!-Anteilswert - Finanzstatus 2011</a:t>
            </a:r>
          </a:p>
        </c:rich>
      </c:tx>
      <c:layout>
        <c:manualLayout>
          <c:xMode val="edge"/>
          <c:yMode val="edge"/>
          <c:x val="0.28463476070528981"/>
          <c:y val="2.7972027972028E-2"/>
        </c:manualLayout>
      </c:layout>
      <c:overlay val="0"/>
      <c:spPr>
        <a:solidFill>
          <a:srgbClr val="FF00FF"/>
        </a:solidFill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28463476070541"/>
          <c:y val="0.13986013986014012"/>
          <c:w val="0.81108312342569266"/>
          <c:h val="0.75874125874125875"/>
        </c:manualLayout>
      </c:layout>
      <c:bar3DChart>
        <c:barDir val="col"/>
        <c:grouping val="clustered"/>
        <c:varyColors val="0"/>
        <c:ser>
          <c:idx val="0"/>
          <c:order val="0"/>
          <c:tx>
            <c:v>2007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'2011'!$A$2:$A$13</c:f>
              <c:strCache>
                <c:ptCount val="12"/>
                <c:pt idx="0">
                  <c:v> Januar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'2011'!$B$2:$B$13</c:f>
              <c:numCache>
                <c:formatCode>_("€"* #,##0.00_);_("€"* \(#,##0.00\);_("€"* "-"??_);_(@_)</c:formatCode>
                <c:ptCount val="12"/>
                <c:pt idx="0">
                  <c:v>1232.8800000000001</c:v>
                </c:pt>
                <c:pt idx="1">
                  <c:v>1265.47</c:v>
                </c:pt>
                <c:pt idx="2">
                  <c:v>1247.3499999999999</c:v>
                </c:pt>
                <c:pt idx="3">
                  <c:v>1313.29</c:v>
                </c:pt>
                <c:pt idx="4">
                  <c:v>1308.3800000000001</c:v>
                </c:pt>
                <c:pt idx="5">
                  <c:v>1297</c:v>
                </c:pt>
                <c:pt idx="6">
                  <c:v>1276.56</c:v>
                </c:pt>
                <c:pt idx="7">
                  <c:v>1173.96</c:v>
                </c:pt>
                <c:pt idx="8">
                  <c:v>1142.53</c:v>
                </c:pt>
                <c:pt idx="9">
                  <c:v>1248.24</c:v>
                </c:pt>
                <c:pt idx="10">
                  <c:v>1247.4100000000001</c:v>
                </c:pt>
                <c:pt idx="11">
                  <c:v>1240.69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8-49AE-B7FE-5070B2C98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254016"/>
        <c:axId val="119255808"/>
        <c:axId val="0"/>
      </c:bar3DChart>
      <c:catAx>
        <c:axId val="11925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25580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9255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254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45" footer="0.492125984500000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cic!-Anteilswert - Finanzstatus 2010</a:t>
            </a:r>
          </a:p>
        </c:rich>
      </c:tx>
      <c:layout>
        <c:manualLayout>
          <c:xMode val="edge"/>
          <c:yMode val="edge"/>
          <c:x val="0.28463476070528981"/>
          <c:y val="2.7972027972028E-2"/>
        </c:manualLayout>
      </c:layout>
      <c:overlay val="0"/>
      <c:spPr>
        <a:solidFill>
          <a:srgbClr val="FF00FF"/>
        </a:solidFill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28463476070541"/>
          <c:y val="0.13986013986014006"/>
          <c:w val="0.81108312342569266"/>
          <c:h val="0.75874125874125875"/>
        </c:manualLayout>
      </c:layout>
      <c:bar3DChart>
        <c:barDir val="col"/>
        <c:grouping val="clustered"/>
        <c:varyColors val="0"/>
        <c:ser>
          <c:idx val="0"/>
          <c:order val="0"/>
          <c:tx>
            <c:v>2007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'2010'!$A$2:$A$13</c:f>
              <c:strCache>
                <c:ptCount val="12"/>
                <c:pt idx="0">
                  <c:v> Januar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'2010'!$B$2:$B$13</c:f>
              <c:numCache>
                <c:formatCode>_("€"* #,##0.00_);_("€"* \(#,##0.00\);_("€"* "-"??_);_(@_)</c:formatCode>
                <c:ptCount val="12"/>
                <c:pt idx="0">
                  <c:v>1034.27</c:v>
                </c:pt>
                <c:pt idx="1">
                  <c:v>1049.42</c:v>
                </c:pt>
                <c:pt idx="2">
                  <c:v>1122.48</c:v>
                </c:pt>
                <c:pt idx="3">
                  <c:v>1124.3599999999999</c:v>
                </c:pt>
                <c:pt idx="4">
                  <c:v>1086.7</c:v>
                </c:pt>
                <c:pt idx="5">
                  <c:v>1071.3499999999999</c:v>
                </c:pt>
                <c:pt idx="6">
                  <c:v>1110.57</c:v>
                </c:pt>
                <c:pt idx="7">
                  <c:v>1110.8900000000001</c:v>
                </c:pt>
                <c:pt idx="8">
                  <c:v>1164.32</c:v>
                </c:pt>
                <c:pt idx="9">
                  <c:v>1216.17</c:v>
                </c:pt>
                <c:pt idx="10">
                  <c:v>1176.98</c:v>
                </c:pt>
                <c:pt idx="11">
                  <c:v>1212.43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F-4471-8D26-AA1C87E24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108352"/>
        <c:axId val="119109888"/>
        <c:axId val="0"/>
      </c:bar3DChart>
      <c:catAx>
        <c:axId val="11910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1098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910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108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cic!-Anteilswert - Finanzstatus 2009</a:t>
            </a:r>
          </a:p>
        </c:rich>
      </c:tx>
      <c:layout>
        <c:manualLayout>
          <c:xMode val="edge"/>
          <c:yMode val="edge"/>
          <c:x val="0.28463476070528981"/>
          <c:y val="2.7972027972028E-2"/>
        </c:manualLayout>
      </c:layout>
      <c:overlay val="0"/>
      <c:spPr>
        <a:solidFill>
          <a:srgbClr val="FF00FF"/>
        </a:solidFill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28463476070541"/>
          <c:y val="0.13986013986014001"/>
          <c:w val="0.81108312342569266"/>
          <c:h val="0.75874125874125875"/>
        </c:manualLayout>
      </c:layout>
      <c:bar3DChart>
        <c:barDir val="col"/>
        <c:grouping val="clustered"/>
        <c:varyColors val="0"/>
        <c:ser>
          <c:idx val="0"/>
          <c:order val="0"/>
          <c:tx>
            <c:v>2007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'2009'!$A$2:$A$13</c:f>
              <c:strCache>
                <c:ptCount val="12"/>
                <c:pt idx="0">
                  <c:v> Januar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'2009'!$B$2:$B$13</c:f>
              <c:numCache>
                <c:formatCode>_("€"* #,##0.00_);_("€"* \(#,##0.00\);_("€"* "-"??_);_(@_)</c:formatCode>
                <c:ptCount val="12"/>
                <c:pt idx="0">
                  <c:v>720.64</c:v>
                </c:pt>
                <c:pt idx="1">
                  <c:v>682.17</c:v>
                </c:pt>
                <c:pt idx="2">
                  <c:v>720.18</c:v>
                </c:pt>
                <c:pt idx="3">
                  <c:v>856.08</c:v>
                </c:pt>
                <c:pt idx="4">
                  <c:v>903.63</c:v>
                </c:pt>
                <c:pt idx="5">
                  <c:v>878.52</c:v>
                </c:pt>
                <c:pt idx="6">
                  <c:v>962.9</c:v>
                </c:pt>
                <c:pt idx="7">
                  <c:v>1026.5</c:v>
                </c:pt>
                <c:pt idx="8">
                  <c:v>1064.98</c:v>
                </c:pt>
                <c:pt idx="9">
                  <c:v>1033.78</c:v>
                </c:pt>
                <c:pt idx="10">
                  <c:v>1039.23</c:v>
                </c:pt>
                <c:pt idx="11">
                  <c:v>1086.4100000000001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2-4DC8-993A-104AC7370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600064"/>
        <c:axId val="118601600"/>
        <c:axId val="0"/>
      </c:bar3DChart>
      <c:catAx>
        <c:axId val="11860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60160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8601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600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cic!-Anteilswert - Finanzstatus 2008</a:t>
            </a:r>
          </a:p>
        </c:rich>
      </c:tx>
      <c:layout>
        <c:manualLayout>
          <c:xMode val="edge"/>
          <c:yMode val="edge"/>
          <c:x val="0.28463476070528981"/>
          <c:y val="2.7972027972028E-2"/>
        </c:manualLayout>
      </c:layout>
      <c:overlay val="0"/>
      <c:spPr>
        <a:solidFill>
          <a:srgbClr val="FF00FF"/>
        </a:solidFill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28463476070541"/>
          <c:y val="0.13986013986014001"/>
          <c:w val="0.81108312342569266"/>
          <c:h val="0.75874125874125875"/>
        </c:manualLayout>
      </c:layout>
      <c:bar3DChart>
        <c:barDir val="col"/>
        <c:grouping val="clustered"/>
        <c:varyColors val="0"/>
        <c:ser>
          <c:idx val="0"/>
          <c:order val="0"/>
          <c:tx>
            <c:v>2007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'2008'!$A$2:$A$13</c:f>
              <c:strCache>
                <c:ptCount val="12"/>
                <c:pt idx="0">
                  <c:v> Januar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'2008'!$B$2:$B$13</c:f>
              <c:numCache>
                <c:formatCode>_("€"* #,##0.00_);_("€"* \(#,##0.00\);_("€"* "-"??_);_(@_)</c:formatCode>
                <c:ptCount val="12"/>
                <c:pt idx="0">
                  <c:v>1224.71</c:v>
                </c:pt>
                <c:pt idx="1">
                  <c:v>1145.24</c:v>
                </c:pt>
                <c:pt idx="2">
                  <c:v>1086.74</c:v>
                </c:pt>
                <c:pt idx="3">
                  <c:v>1187.24</c:v>
                </c:pt>
                <c:pt idx="4">
                  <c:v>1251.3499999999999</c:v>
                </c:pt>
                <c:pt idx="5">
                  <c:v>1102.27</c:v>
                </c:pt>
                <c:pt idx="6">
                  <c:v>1116.8900000000001</c:v>
                </c:pt>
                <c:pt idx="7">
                  <c:v>1131.3699999999999</c:v>
                </c:pt>
                <c:pt idx="8">
                  <c:v>999.86</c:v>
                </c:pt>
                <c:pt idx="9">
                  <c:v>816.46</c:v>
                </c:pt>
                <c:pt idx="10">
                  <c:v>758.31</c:v>
                </c:pt>
                <c:pt idx="11">
                  <c:v>779.47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3-4A75-81C4-B903C1A26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634368"/>
        <c:axId val="118635904"/>
        <c:axId val="0"/>
      </c:bar3DChart>
      <c:catAx>
        <c:axId val="11863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63590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8635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634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cic!-Anteilswert - Finanzstatus 2007</a:t>
            </a:r>
          </a:p>
        </c:rich>
      </c:tx>
      <c:layout>
        <c:manualLayout>
          <c:xMode val="edge"/>
          <c:yMode val="edge"/>
          <c:x val="0.28463476070528981"/>
          <c:y val="2.7972027972028E-2"/>
        </c:manualLayout>
      </c:layout>
      <c:overlay val="0"/>
      <c:spPr>
        <a:solidFill>
          <a:srgbClr val="FF00FF"/>
        </a:solidFill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28463476070541"/>
          <c:y val="0.13986013986014001"/>
          <c:w val="0.81108312342569266"/>
          <c:h val="0.75874125874125875"/>
        </c:manualLayout>
      </c:layout>
      <c:bar3DChart>
        <c:barDir val="col"/>
        <c:grouping val="clustered"/>
        <c:varyColors val="0"/>
        <c:ser>
          <c:idx val="0"/>
          <c:order val="0"/>
          <c:tx>
            <c:v>2007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'2007'!$A$2:$A$13</c:f>
              <c:strCache>
                <c:ptCount val="12"/>
                <c:pt idx="0">
                  <c:v> Januar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'2007'!$B$2:$B$13</c:f>
              <c:numCache>
                <c:formatCode>_("€"* #,##0.00_);_("€"* \(#,##0.00\);_("€"* "-"??_);_(@_)</c:formatCode>
                <c:ptCount val="12"/>
                <c:pt idx="0">
                  <c:v>1096.28</c:v>
                </c:pt>
                <c:pt idx="1">
                  <c:v>1113.98</c:v>
                </c:pt>
                <c:pt idx="2">
                  <c:v>1139.8699999999999</c:v>
                </c:pt>
                <c:pt idx="3">
                  <c:v>1178.69</c:v>
                </c:pt>
                <c:pt idx="4">
                  <c:v>1235.8</c:v>
                </c:pt>
                <c:pt idx="5">
                  <c:v>1227.8599999999999</c:v>
                </c:pt>
                <c:pt idx="6">
                  <c:v>1195.8</c:v>
                </c:pt>
                <c:pt idx="7">
                  <c:v>1227.19</c:v>
                </c:pt>
                <c:pt idx="8">
                  <c:v>1285.55</c:v>
                </c:pt>
                <c:pt idx="9">
                  <c:v>1317.46</c:v>
                </c:pt>
                <c:pt idx="10">
                  <c:v>1237.82</c:v>
                </c:pt>
                <c:pt idx="11">
                  <c:v>1248.5999999999999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1-4A6A-ABC7-CAEB9873B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496640"/>
        <c:axId val="118523008"/>
        <c:axId val="0"/>
      </c:bar3DChart>
      <c:catAx>
        <c:axId val="11849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52300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852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496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cic!-Anteilswert - Finanzstatus 2006</a:t>
            </a:r>
          </a:p>
        </c:rich>
      </c:tx>
      <c:layout>
        <c:manualLayout>
          <c:xMode val="edge"/>
          <c:yMode val="edge"/>
          <c:x val="0.28463476070528981"/>
          <c:y val="2.7972027972028E-2"/>
        </c:manualLayout>
      </c:layout>
      <c:overlay val="0"/>
      <c:spPr>
        <a:solidFill>
          <a:srgbClr val="FF00FF"/>
        </a:solidFill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28463476070541"/>
          <c:y val="0.13986013986014001"/>
          <c:w val="0.81108312342569266"/>
          <c:h val="0.75874125874125875"/>
        </c:manualLayout>
      </c:layout>
      <c:bar3DChart>
        <c:barDir val="col"/>
        <c:grouping val="clustered"/>
        <c:varyColors val="0"/>
        <c:ser>
          <c:idx val="0"/>
          <c:order val="0"/>
          <c:tx>
            <c:v>2007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'2006'!$A$2:$A$13</c:f>
              <c:strCache>
                <c:ptCount val="12"/>
                <c:pt idx="0">
                  <c:v> Januar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'2006'!$B$2:$B$13</c:f>
              <c:numCache>
                <c:formatCode>_("€"* #,##0.00_);_("€"* \(#,##0.00\);_("€"* "-"??_);_(@_)</c:formatCode>
                <c:ptCount val="12"/>
                <c:pt idx="0">
                  <c:v>935.03</c:v>
                </c:pt>
                <c:pt idx="1">
                  <c:v>957.33</c:v>
                </c:pt>
                <c:pt idx="2">
                  <c:v>1001.88</c:v>
                </c:pt>
                <c:pt idx="3">
                  <c:v>1032.72</c:v>
                </c:pt>
                <c:pt idx="4">
                  <c:v>938.92</c:v>
                </c:pt>
                <c:pt idx="5">
                  <c:v>950.52</c:v>
                </c:pt>
                <c:pt idx="6">
                  <c:v>947.36</c:v>
                </c:pt>
                <c:pt idx="7">
                  <c:v>961.16</c:v>
                </c:pt>
                <c:pt idx="8">
                  <c:v>986.9</c:v>
                </c:pt>
                <c:pt idx="9">
                  <c:v>1020.56</c:v>
                </c:pt>
                <c:pt idx="10">
                  <c:v>1043.69</c:v>
                </c:pt>
                <c:pt idx="11">
                  <c:v>1092.8599999999999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C-4B84-B7E6-0C0F0E72B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702848"/>
        <c:axId val="118704384"/>
        <c:axId val="0"/>
      </c:bar3DChart>
      <c:catAx>
        <c:axId val="11870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7043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8704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702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cic!-Anteilswert - Finanzstatus 2005</a:t>
            </a:r>
          </a:p>
        </c:rich>
      </c:tx>
      <c:layout>
        <c:manualLayout>
          <c:xMode val="edge"/>
          <c:yMode val="edge"/>
          <c:x val="0.28463476070528981"/>
          <c:y val="2.7972027972028E-2"/>
        </c:manualLayout>
      </c:layout>
      <c:overlay val="0"/>
      <c:spPr>
        <a:solidFill>
          <a:srgbClr val="FF00FF"/>
        </a:solidFill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6146095717884"/>
          <c:y val="0.13986013986014001"/>
          <c:w val="0.8337531486146097"/>
          <c:h val="0.75874125874125875"/>
        </c:manualLayout>
      </c:layout>
      <c:bar3DChart>
        <c:barDir val="col"/>
        <c:grouping val="clustered"/>
        <c:varyColors val="0"/>
        <c:ser>
          <c:idx val="0"/>
          <c:order val="0"/>
          <c:tx>
            <c:v>2007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'2005'!$A$3:$A$14</c:f>
              <c:strCache>
                <c:ptCount val="12"/>
                <c:pt idx="0">
                  <c:v> Januar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'2005'!$B$3:$B$14</c:f>
              <c:numCache>
                <c:formatCode>_("€"* #,##0.00_);_("€"* \(#,##0.00\);_("€"* "-"??_);_(@_)</c:formatCode>
                <c:ptCount val="12"/>
                <c:pt idx="0">
                  <c:v>635.87666666666667</c:v>
                </c:pt>
                <c:pt idx="1">
                  <c:v>683.77333333333343</c:v>
                </c:pt>
                <c:pt idx="2">
                  <c:v>703.7833333333333</c:v>
                </c:pt>
                <c:pt idx="3">
                  <c:v>684.41666666666663</c:v>
                </c:pt>
                <c:pt idx="4">
                  <c:v>748.77333333333343</c:v>
                </c:pt>
                <c:pt idx="5">
                  <c:v>782.84333333333336</c:v>
                </c:pt>
                <c:pt idx="6">
                  <c:v>834.96</c:v>
                </c:pt>
                <c:pt idx="7">
                  <c:v>823.00333333333344</c:v>
                </c:pt>
                <c:pt idx="8">
                  <c:v>853.13333333333333</c:v>
                </c:pt>
                <c:pt idx="9">
                  <c:v>808.70666666666659</c:v>
                </c:pt>
                <c:pt idx="10">
                  <c:v>848.73</c:v>
                </c:pt>
                <c:pt idx="11">
                  <c:v>876.7833333333333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86-4F28-A149-56C8FE795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785152"/>
        <c:axId val="118786688"/>
        <c:axId val="0"/>
      </c:bar3DChart>
      <c:catAx>
        <c:axId val="11878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7866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8786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785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cic!-Anteilswert - Finanzstatus 2004</a:t>
            </a:r>
          </a:p>
        </c:rich>
      </c:tx>
      <c:layout>
        <c:manualLayout>
          <c:xMode val="edge"/>
          <c:yMode val="edge"/>
          <c:x val="0.28463476070528981"/>
          <c:y val="2.7972027972028E-2"/>
        </c:manualLayout>
      </c:layout>
      <c:overlay val="0"/>
      <c:spPr>
        <a:solidFill>
          <a:srgbClr val="FF00FF"/>
        </a:solidFill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6146095717884"/>
          <c:y val="0.13986013986014001"/>
          <c:w val="0.8337531486146097"/>
          <c:h val="0.75874125874125875"/>
        </c:manualLayout>
      </c:layout>
      <c:bar3DChart>
        <c:barDir val="col"/>
        <c:grouping val="clustered"/>
        <c:varyColors val="0"/>
        <c:ser>
          <c:idx val="0"/>
          <c:order val="0"/>
          <c:tx>
            <c:v>2007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'2004'!$A$3:$A$14</c:f>
              <c:strCache>
                <c:ptCount val="12"/>
                <c:pt idx="0">
                  <c:v> Januar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'2004'!$B$3:$B$14</c:f>
              <c:numCache>
                <c:formatCode>_("€"* #,##0.00_);_("€"* \(#,##0.00\);_("€"* "-"??_);_(@_)</c:formatCode>
                <c:ptCount val="12"/>
                <c:pt idx="0">
                  <c:v>505.40000000000003</c:v>
                </c:pt>
                <c:pt idx="1">
                  <c:v>508.39333333333337</c:v>
                </c:pt>
                <c:pt idx="2">
                  <c:v>493.70333333333332</c:v>
                </c:pt>
                <c:pt idx="3">
                  <c:v>517.1</c:v>
                </c:pt>
                <c:pt idx="4">
                  <c:v>513.45333333333326</c:v>
                </c:pt>
                <c:pt idx="5">
                  <c:v>538.10333333333335</c:v>
                </c:pt>
                <c:pt idx="6">
                  <c:v>524.79333333333341</c:v>
                </c:pt>
                <c:pt idx="7">
                  <c:v>530.28</c:v>
                </c:pt>
                <c:pt idx="8">
                  <c:v>553.08000000000004</c:v>
                </c:pt>
                <c:pt idx="9">
                  <c:v>559.37</c:v>
                </c:pt>
                <c:pt idx="10">
                  <c:v>578.3366666666667</c:v>
                </c:pt>
                <c:pt idx="11">
                  <c:v>611.39666666666665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F-4E7A-B74B-3705FCACE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811840"/>
        <c:axId val="117842304"/>
        <c:axId val="0"/>
      </c:bar3DChart>
      <c:catAx>
        <c:axId val="11781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84230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7842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811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cic!-Anteilswert - Finanzstatus 2003</a:t>
            </a:r>
          </a:p>
        </c:rich>
      </c:tx>
      <c:layout>
        <c:manualLayout>
          <c:xMode val="edge"/>
          <c:yMode val="edge"/>
          <c:x val="0.28463476070528981"/>
          <c:y val="2.7972027972028E-2"/>
        </c:manualLayout>
      </c:layout>
      <c:overlay val="0"/>
      <c:spPr>
        <a:solidFill>
          <a:srgbClr val="FF00FF"/>
        </a:solidFill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6146095717884"/>
          <c:y val="0.13986013986014001"/>
          <c:w val="0.8337531486146097"/>
          <c:h val="0.75874125874125875"/>
        </c:manualLayout>
      </c:layout>
      <c:bar3DChart>
        <c:barDir val="col"/>
        <c:grouping val="clustered"/>
        <c:varyColors val="0"/>
        <c:ser>
          <c:idx val="0"/>
          <c:order val="0"/>
          <c:tx>
            <c:v>2007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'2003'!$A$3:$A$14</c:f>
              <c:strCache>
                <c:ptCount val="12"/>
                <c:pt idx="0">
                  <c:v> Januar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'2003'!$B$3:$B$14</c:f>
              <c:numCache>
                <c:formatCode>_("€"* #,##0.00_);_("€"* \(#,##0.00\);_("€"* "-"??_);_(@_)</c:formatCode>
                <c:ptCount val="12"/>
                <c:pt idx="0">
                  <c:v>333.33333333333331</c:v>
                </c:pt>
                <c:pt idx="1">
                  <c:v>344.33333333333331</c:v>
                </c:pt>
                <c:pt idx="2">
                  <c:v>355.33333333333331</c:v>
                </c:pt>
                <c:pt idx="3">
                  <c:v>367.39333333333337</c:v>
                </c:pt>
                <c:pt idx="4">
                  <c:v>379.70333333333332</c:v>
                </c:pt>
                <c:pt idx="5">
                  <c:v>403.68666666666667</c:v>
                </c:pt>
                <c:pt idx="6">
                  <c:v>413.82</c:v>
                </c:pt>
                <c:pt idx="7">
                  <c:v>426.61333333333329</c:v>
                </c:pt>
                <c:pt idx="8">
                  <c:v>396.2166666666667</c:v>
                </c:pt>
                <c:pt idx="9">
                  <c:v>434.02333333333331</c:v>
                </c:pt>
                <c:pt idx="10">
                  <c:v>432.40666666666669</c:v>
                </c:pt>
                <c:pt idx="11">
                  <c:v>466.39000000000004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F-47EA-9EF0-74D9C13A1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797248"/>
        <c:axId val="117798784"/>
        <c:axId val="0"/>
      </c:bar3DChart>
      <c:catAx>
        <c:axId val="11779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7987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7798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797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64769</xdr:colOff>
      <xdr:row>1</xdr:row>
      <xdr:rowOff>0</xdr:rowOff>
    </xdr:from>
    <xdr:to>
      <xdr:col>12</xdr:col>
      <xdr:colOff>4233</xdr:colOff>
      <xdr:row>34</xdr:row>
      <xdr:rowOff>156634</xdr:rowOff>
    </xdr:to>
    <xdr:graphicFrame macro="">
      <xdr:nvGraphicFramePr>
        <xdr:cNvPr id="7270" name="Chart 1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67733</xdr:colOff>
      <xdr:row>0</xdr:row>
      <xdr:rowOff>22860</xdr:rowOff>
    </xdr:from>
    <xdr:to>
      <xdr:col>11</xdr:col>
      <xdr:colOff>784860</xdr:colOff>
      <xdr:row>34</xdr:row>
      <xdr:rowOff>8467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4E2CF8-7B87-4795-BE70-AD8113A8F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67733</xdr:colOff>
      <xdr:row>0</xdr:row>
      <xdr:rowOff>8468</xdr:rowOff>
    </xdr:from>
    <xdr:to>
      <xdr:col>11</xdr:col>
      <xdr:colOff>745066</xdr:colOff>
      <xdr:row>34</xdr:row>
      <xdr:rowOff>8467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A9F0BC-F594-4B6C-814D-B532137C8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93133</xdr:colOff>
      <xdr:row>0</xdr:row>
      <xdr:rowOff>4234</xdr:rowOff>
    </xdr:from>
    <xdr:to>
      <xdr:col>12</xdr:col>
      <xdr:colOff>42333</xdr:colOff>
      <xdr:row>34</xdr:row>
      <xdr:rowOff>4233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DEE6DF-959A-4496-AB91-F4C7E6391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93133</xdr:colOff>
      <xdr:row>0</xdr:row>
      <xdr:rowOff>4234</xdr:rowOff>
    </xdr:from>
    <xdr:to>
      <xdr:col>12</xdr:col>
      <xdr:colOff>42333</xdr:colOff>
      <xdr:row>34</xdr:row>
      <xdr:rowOff>4233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A05229-883C-451B-B846-C4A3E3970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38100</xdr:rowOff>
    </xdr:from>
    <xdr:to>
      <xdr:col>11</xdr:col>
      <xdr:colOff>712470</xdr:colOff>
      <xdr:row>33</xdr:row>
      <xdr:rowOff>137160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3B319DF-4655-4061-A8A2-8ECBA0A19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38100</xdr:rowOff>
    </xdr:from>
    <xdr:to>
      <xdr:col>11</xdr:col>
      <xdr:colOff>712470</xdr:colOff>
      <xdr:row>33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577922-81A0-462C-A574-11B5430B3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38100</xdr:rowOff>
    </xdr:from>
    <xdr:to>
      <xdr:col>11</xdr:col>
      <xdr:colOff>712470</xdr:colOff>
      <xdr:row>33</xdr:row>
      <xdr:rowOff>137160</xdr:rowOff>
    </xdr:to>
    <xdr:graphicFrame macro="">
      <xdr:nvGraphicFramePr>
        <xdr:cNvPr id="1146884" name="Chart 1">
          <a:extLst>
            <a:ext uri="{FF2B5EF4-FFF2-40B4-BE49-F238E27FC236}">
              <a16:creationId xmlns:a16="http://schemas.microsoft.com/office/drawing/2014/main" id="{00000000-0008-0000-0E00-000004801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38100</xdr:rowOff>
    </xdr:from>
    <xdr:to>
      <xdr:col>11</xdr:col>
      <xdr:colOff>712470</xdr:colOff>
      <xdr:row>33</xdr:row>
      <xdr:rowOff>137160</xdr:rowOff>
    </xdr:to>
    <xdr:graphicFrame macro="">
      <xdr:nvGraphicFramePr>
        <xdr:cNvPr id="972816" name="Chart 1">
          <a:extLst>
            <a:ext uri="{FF2B5EF4-FFF2-40B4-BE49-F238E27FC236}">
              <a16:creationId xmlns:a16="http://schemas.microsoft.com/office/drawing/2014/main" id="{00000000-0008-0000-0D00-000010D8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38100</xdr:rowOff>
    </xdr:from>
    <xdr:to>
      <xdr:col>11</xdr:col>
      <xdr:colOff>712470</xdr:colOff>
      <xdr:row>33</xdr:row>
      <xdr:rowOff>137160</xdr:rowOff>
    </xdr:to>
    <xdr:graphicFrame macro="">
      <xdr:nvGraphicFramePr>
        <xdr:cNvPr id="771103" name="Chart 1">
          <a:extLst>
            <a:ext uri="{FF2B5EF4-FFF2-40B4-BE49-F238E27FC236}">
              <a16:creationId xmlns:a16="http://schemas.microsoft.com/office/drawing/2014/main" id="{00000000-0008-0000-0C00-00001FC4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38100</xdr:rowOff>
    </xdr:from>
    <xdr:to>
      <xdr:col>11</xdr:col>
      <xdr:colOff>712470</xdr:colOff>
      <xdr:row>33</xdr:row>
      <xdr:rowOff>137160</xdr:rowOff>
    </xdr:to>
    <xdr:graphicFrame macro="">
      <xdr:nvGraphicFramePr>
        <xdr:cNvPr id="609324" name="Chart 1">
          <a:extLst>
            <a:ext uri="{FF2B5EF4-FFF2-40B4-BE49-F238E27FC236}">
              <a16:creationId xmlns:a16="http://schemas.microsoft.com/office/drawing/2014/main" id="{00000000-0008-0000-0B00-00002C4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38100</xdr:rowOff>
    </xdr:from>
    <xdr:to>
      <xdr:col>11</xdr:col>
      <xdr:colOff>712470</xdr:colOff>
      <xdr:row>33</xdr:row>
      <xdr:rowOff>137160</xdr:rowOff>
    </xdr:to>
    <xdr:graphicFrame macro="">
      <xdr:nvGraphicFramePr>
        <xdr:cNvPr id="348227" name="Chart 1">
          <a:extLst>
            <a:ext uri="{FF2B5EF4-FFF2-40B4-BE49-F238E27FC236}">
              <a16:creationId xmlns:a16="http://schemas.microsoft.com/office/drawing/2014/main" id="{00000000-0008-0000-0A00-00004350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38100</xdr:rowOff>
    </xdr:from>
    <xdr:to>
      <xdr:col>11</xdr:col>
      <xdr:colOff>712470</xdr:colOff>
      <xdr:row>33</xdr:row>
      <xdr:rowOff>137160</xdr:rowOff>
    </xdr:to>
    <xdr:graphicFrame macro="">
      <xdr:nvGraphicFramePr>
        <xdr:cNvPr id="192594" name="Chart 1">
          <a:extLst>
            <a:ext uri="{FF2B5EF4-FFF2-40B4-BE49-F238E27FC236}">
              <a16:creationId xmlns:a16="http://schemas.microsoft.com/office/drawing/2014/main" id="{00000000-0008-0000-0900-000052F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38100</xdr:rowOff>
    </xdr:from>
    <xdr:to>
      <xdr:col>11</xdr:col>
      <xdr:colOff>712470</xdr:colOff>
      <xdr:row>33</xdr:row>
      <xdr:rowOff>137160</xdr:rowOff>
    </xdr:to>
    <xdr:graphicFrame macro="">
      <xdr:nvGraphicFramePr>
        <xdr:cNvPr id="107611" name="Chart 1">
          <a:extLst>
            <a:ext uri="{FF2B5EF4-FFF2-40B4-BE49-F238E27FC236}">
              <a16:creationId xmlns:a16="http://schemas.microsoft.com/office/drawing/2014/main" id="{00000000-0008-0000-0800-00005BA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38100</xdr:rowOff>
    </xdr:from>
    <xdr:to>
      <xdr:col>11</xdr:col>
      <xdr:colOff>712470</xdr:colOff>
      <xdr:row>33</xdr:row>
      <xdr:rowOff>137160</xdr:rowOff>
    </xdr:to>
    <xdr:graphicFrame macro="">
      <xdr:nvGraphicFramePr>
        <xdr:cNvPr id="8294" name="Chart 1">
          <a:extLst>
            <a:ext uri="{FF2B5EF4-FFF2-40B4-BE49-F238E27FC236}">
              <a16:creationId xmlns:a16="http://schemas.microsoft.com/office/drawing/2014/main" id="{00000000-0008-0000-0700-000066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38100</xdr:rowOff>
    </xdr:from>
    <xdr:to>
      <xdr:col>11</xdr:col>
      <xdr:colOff>712470</xdr:colOff>
      <xdr:row>33</xdr:row>
      <xdr:rowOff>137160</xdr:rowOff>
    </xdr:to>
    <xdr:graphicFrame macro="">
      <xdr:nvGraphicFramePr>
        <xdr:cNvPr id="4198" name="Chart 1">
          <a:extLst>
            <a:ext uri="{FF2B5EF4-FFF2-40B4-BE49-F238E27FC236}">
              <a16:creationId xmlns:a16="http://schemas.microsoft.com/office/drawing/2014/main" id="{00000000-0008-0000-0600-00006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38100</xdr:rowOff>
    </xdr:from>
    <xdr:to>
      <xdr:col>11</xdr:col>
      <xdr:colOff>712470</xdr:colOff>
      <xdr:row>33</xdr:row>
      <xdr:rowOff>137160</xdr:rowOff>
    </xdr:to>
    <xdr:graphicFrame macro="">
      <xdr:nvGraphicFramePr>
        <xdr:cNvPr id="1127" name="Chart 2">
          <a:extLst>
            <a:ext uri="{FF2B5EF4-FFF2-40B4-BE49-F238E27FC236}">
              <a16:creationId xmlns:a16="http://schemas.microsoft.com/office/drawing/2014/main" id="{00000000-0008-0000-05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38100</xdr:rowOff>
    </xdr:from>
    <xdr:to>
      <xdr:col>11</xdr:col>
      <xdr:colOff>712470</xdr:colOff>
      <xdr:row>33</xdr:row>
      <xdr:rowOff>137160</xdr:rowOff>
    </xdr:to>
    <xdr:graphicFrame macro="">
      <xdr:nvGraphicFramePr>
        <xdr:cNvPr id="2150" name="Chart 1">
          <a:extLst>
            <a:ext uri="{FF2B5EF4-FFF2-40B4-BE49-F238E27FC236}">
              <a16:creationId xmlns:a16="http://schemas.microsoft.com/office/drawing/2014/main" id="{00000000-0008-0000-0400-00006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38100</xdr:rowOff>
    </xdr:from>
    <xdr:to>
      <xdr:col>11</xdr:col>
      <xdr:colOff>712470</xdr:colOff>
      <xdr:row>33</xdr:row>
      <xdr:rowOff>137160</xdr:rowOff>
    </xdr:to>
    <xdr:graphicFrame macro="">
      <xdr:nvGraphicFramePr>
        <xdr:cNvPr id="3174" name="Chart 1">
          <a:extLst>
            <a:ext uri="{FF2B5EF4-FFF2-40B4-BE49-F238E27FC236}">
              <a16:creationId xmlns:a16="http://schemas.microsoft.com/office/drawing/2014/main" id="{00000000-0008-0000-0300-00006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38100</xdr:rowOff>
    </xdr:from>
    <xdr:to>
      <xdr:col>11</xdr:col>
      <xdr:colOff>712470</xdr:colOff>
      <xdr:row>33</xdr:row>
      <xdr:rowOff>137160</xdr:rowOff>
    </xdr:to>
    <xdr:graphicFrame macro="">
      <xdr:nvGraphicFramePr>
        <xdr:cNvPr id="5222" name="Chart 1">
          <a:extLst>
            <a:ext uri="{FF2B5EF4-FFF2-40B4-BE49-F238E27FC236}">
              <a16:creationId xmlns:a16="http://schemas.microsoft.com/office/drawing/2014/main" id="{00000000-0008-0000-0200-00006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38100</xdr:rowOff>
    </xdr:from>
    <xdr:to>
      <xdr:col>11</xdr:col>
      <xdr:colOff>712470</xdr:colOff>
      <xdr:row>33</xdr:row>
      <xdr:rowOff>137160</xdr:rowOff>
    </xdr:to>
    <xdr:graphicFrame macro="">
      <xdr:nvGraphicFramePr>
        <xdr:cNvPr id="6246" name="Chart 1">
          <a:extLst>
            <a:ext uri="{FF2B5EF4-FFF2-40B4-BE49-F238E27FC236}">
              <a16:creationId xmlns:a16="http://schemas.microsoft.com/office/drawing/2014/main" id="{00000000-0008-0000-0100-00006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0-20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-201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zoomScale="115" zoomScaleNormal="115" workbookViewId="0">
      <selection activeCell="N31" sqref="N31"/>
    </sheetView>
  </sheetViews>
  <sheetFormatPr baseColWidth="10" defaultRowHeight="13.2" x14ac:dyDescent="0.25"/>
  <cols>
    <col min="1" max="1" width="8.77734375" style="3" customWidth="1"/>
    <col min="2" max="2" width="14.33203125" style="3" customWidth="1"/>
    <col min="3" max="3" width="0.5546875" customWidth="1"/>
    <col min="4" max="4" width="14" customWidth="1"/>
    <col min="12" max="12" width="23" customWidth="1"/>
    <col min="13" max="14" width="11.6640625" customWidth="1"/>
  </cols>
  <sheetData>
    <row r="1" spans="1:12" x14ac:dyDescent="0.25">
      <c r="A1" s="48"/>
      <c r="B1" s="49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x14ac:dyDescent="0.25">
      <c r="A2" s="178" t="s">
        <v>50</v>
      </c>
      <c r="B2" s="179"/>
    </row>
    <row r="3" spans="1:12" x14ac:dyDescent="0.25">
      <c r="A3" s="4" t="s">
        <v>27</v>
      </c>
      <c r="B3" s="4" t="s">
        <v>28</v>
      </c>
    </row>
    <row r="4" spans="1:12" x14ac:dyDescent="0.25">
      <c r="A4" s="132">
        <v>1998</v>
      </c>
      <c r="B4" s="133">
        <v>25.56</v>
      </c>
    </row>
    <row r="5" spans="1:12" x14ac:dyDescent="0.25">
      <c r="A5" s="5">
        <v>1999</v>
      </c>
      <c r="B5" s="6">
        <v>58.79</v>
      </c>
    </row>
    <row r="6" spans="1:12" x14ac:dyDescent="0.25">
      <c r="A6" s="5">
        <v>2000</v>
      </c>
      <c r="B6" s="6">
        <v>140.32</v>
      </c>
    </row>
    <row r="7" spans="1:12" x14ac:dyDescent="0.25">
      <c r="A7" s="5">
        <v>2001</v>
      </c>
      <c r="B7" s="6">
        <v>160.4</v>
      </c>
    </row>
    <row r="8" spans="1:12" x14ac:dyDescent="0.25">
      <c r="A8" s="5">
        <v>2002</v>
      </c>
      <c r="B8" s="6">
        <v>155.30000000000001</v>
      </c>
    </row>
    <row r="9" spans="1:12" x14ac:dyDescent="0.25">
      <c r="A9" s="5">
        <v>2003</v>
      </c>
      <c r="B9" s="6">
        <v>233.2</v>
      </c>
    </row>
    <row r="10" spans="1:12" x14ac:dyDescent="0.25">
      <c r="A10" s="5">
        <v>2004</v>
      </c>
      <c r="B10" s="6">
        <v>305.7</v>
      </c>
    </row>
    <row r="11" spans="1:12" x14ac:dyDescent="0.25">
      <c r="A11" s="5">
        <v>2005</v>
      </c>
      <c r="B11" s="6">
        <v>438.39</v>
      </c>
    </row>
    <row r="12" spans="1:12" x14ac:dyDescent="0.25">
      <c r="A12" s="5">
        <v>2006</v>
      </c>
      <c r="B12" s="6">
        <v>546.42999999999995</v>
      </c>
    </row>
    <row r="13" spans="1:12" x14ac:dyDescent="0.25">
      <c r="A13" s="5">
        <v>2007</v>
      </c>
      <c r="B13" s="6">
        <v>624.29999999999995</v>
      </c>
    </row>
    <row r="14" spans="1:12" x14ac:dyDescent="0.25">
      <c r="A14" s="5">
        <v>2008</v>
      </c>
      <c r="B14" s="6">
        <v>389.74</v>
      </c>
    </row>
    <row r="15" spans="1:12" x14ac:dyDescent="0.25">
      <c r="A15" s="5">
        <v>2009</v>
      </c>
      <c r="B15" s="6">
        <v>543.21</v>
      </c>
    </row>
    <row r="16" spans="1:12" x14ac:dyDescent="0.25">
      <c r="A16" s="5">
        <v>2010</v>
      </c>
      <c r="B16" s="6">
        <v>606.22</v>
      </c>
    </row>
    <row r="17" spans="1:2" x14ac:dyDescent="0.25">
      <c r="A17" s="5">
        <v>2011</v>
      </c>
      <c r="B17" s="6">
        <v>620.35</v>
      </c>
    </row>
    <row r="18" spans="1:2" x14ac:dyDescent="0.25">
      <c r="A18" s="5">
        <v>2012</v>
      </c>
      <c r="B18" s="6">
        <v>730.51</v>
      </c>
    </row>
    <row r="19" spans="1:2" x14ac:dyDescent="0.25">
      <c r="A19" s="5">
        <v>2013</v>
      </c>
      <c r="B19" s="6">
        <v>798.14</v>
      </c>
    </row>
    <row r="20" spans="1:2" x14ac:dyDescent="0.25">
      <c r="A20" s="5">
        <v>2014</v>
      </c>
      <c r="B20" s="6">
        <v>888.99</v>
      </c>
    </row>
    <row r="21" spans="1:2" x14ac:dyDescent="0.25">
      <c r="A21" s="5">
        <v>2015</v>
      </c>
      <c r="B21" s="6">
        <v>1004.62</v>
      </c>
    </row>
    <row r="22" spans="1:2" x14ac:dyDescent="0.25">
      <c r="A22" s="5">
        <v>2016</v>
      </c>
      <c r="B22" s="6">
        <v>1076.46</v>
      </c>
    </row>
    <row r="23" spans="1:2" x14ac:dyDescent="0.25">
      <c r="A23" s="5">
        <v>2017</v>
      </c>
      <c r="B23" s="6">
        <v>1204.06</v>
      </c>
    </row>
    <row r="24" spans="1:2" x14ac:dyDescent="0.25">
      <c r="A24" s="5">
        <v>2018</v>
      </c>
      <c r="B24" s="6">
        <v>1163.1500000000001</v>
      </c>
    </row>
    <row r="25" spans="1:2" x14ac:dyDescent="0.25">
      <c r="A25" s="47">
        <v>2019</v>
      </c>
      <c r="B25" s="56">
        <v>1467.15</v>
      </c>
    </row>
    <row r="26" spans="1:2" x14ac:dyDescent="0.25">
      <c r="A26" s="47">
        <v>2020</v>
      </c>
      <c r="B26" s="56">
        <v>1655.25</v>
      </c>
    </row>
    <row r="27" spans="1:2" x14ac:dyDescent="0.25">
      <c r="A27" s="47">
        <v>2021</v>
      </c>
      <c r="B27" s="63">
        <v>2018.77</v>
      </c>
    </row>
    <row r="28" spans="1:2" x14ac:dyDescent="0.25">
      <c r="A28" s="54">
        <v>2022</v>
      </c>
      <c r="B28" s="55">
        <v>1806.51</v>
      </c>
    </row>
    <row r="29" spans="1:2" x14ac:dyDescent="0.25">
      <c r="A29" s="47"/>
      <c r="B29" s="44"/>
    </row>
    <row r="30" spans="1:2" x14ac:dyDescent="0.25">
      <c r="A30" s="47"/>
      <c r="B30" s="44"/>
    </row>
    <row r="31" spans="1:2" x14ac:dyDescent="0.25">
      <c r="A31" s="47"/>
      <c r="B31" s="44"/>
    </row>
    <row r="32" spans="1:2" x14ac:dyDescent="0.25">
      <c r="A32" s="47"/>
      <c r="B32" s="44"/>
    </row>
    <row r="33" spans="1:12" x14ac:dyDescent="0.25">
      <c r="A33" s="47"/>
      <c r="B33" s="44"/>
    </row>
    <row r="34" spans="1:12" x14ac:dyDescent="0.25">
      <c r="A34" s="45"/>
      <c r="B34" s="44"/>
    </row>
    <row r="35" spans="1:12" x14ac:dyDescent="0.25">
      <c r="A35" s="71" t="s">
        <v>32</v>
      </c>
      <c r="B35" s="72">
        <v>44764</v>
      </c>
    </row>
    <row r="36" spans="1:12" x14ac:dyDescent="0.25">
      <c r="A36" s="48"/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1"/>
    </row>
    <row r="37" spans="1:12" x14ac:dyDescent="0.25">
      <c r="A37"/>
      <c r="B37"/>
    </row>
    <row r="38" spans="1:12" s="131" customFormat="1" x14ac:dyDescent="0.25">
      <c r="A38" s="127" t="s">
        <v>92</v>
      </c>
      <c r="B38" s="129"/>
      <c r="C38" s="130"/>
      <c r="D38" s="130"/>
      <c r="E38" s="130"/>
      <c r="F38" s="130"/>
      <c r="G38" s="130"/>
      <c r="H38" s="130"/>
      <c r="I38" s="177" t="s">
        <v>94</v>
      </c>
      <c r="J38" s="171"/>
      <c r="K38" s="171"/>
      <c r="L38" s="172"/>
    </row>
    <row r="39" spans="1:12" s="131" customFormat="1" x14ac:dyDescent="0.25">
      <c r="A39" s="173" t="s">
        <v>93</v>
      </c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6"/>
    </row>
    <row r="40" spans="1:12" x14ac:dyDescent="0.25">
      <c r="A40"/>
      <c r="B40"/>
    </row>
    <row r="41" spans="1:12" x14ac:dyDescent="0.25">
      <c r="A41"/>
      <c r="B41"/>
    </row>
    <row r="42" spans="1:12" x14ac:dyDescent="0.25">
      <c r="A42"/>
      <c r="B42"/>
    </row>
  </sheetData>
  <mergeCells count="1">
    <mergeCell ref="A2:B2"/>
  </mergeCells>
  <phoneticPr fontId="2" type="noConversion"/>
  <printOptions horizontalCentered="1"/>
  <pageMargins left="0.23622047244094491" right="0.15748031496062992" top="1.1417322834645669" bottom="0.19685039370078741" header="0.51181102362204722" footer="0.11811023622047245"/>
  <pageSetup paperSize="9" orientation="landscape" r:id="rId1"/>
  <headerFooter alignWithMargins="0">
    <oddHeader>&amp;L&amp;"Arial,Fett"&amp;12Cyber Investment Club GbR (cic!)
&amp;C&amp;"Arial,Fett"&amp;12&amp;F  &amp;A&amp;R&amp;"Arial,Fett"&amp;12 31.07.2022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2D761-B714-420E-9967-740172091AAF}">
  <dimension ref="A1:V45"/>
  <sheetViews>
    <sheetView workbookViewId="0">
      <selection sqref="A1:B1"/>
    </sheetView>
  </sheetViews>
  <sheetFormatPr baseColWidth="10" defaultRowHeight="13.2" x14ac:dyDescent="0.25"/>
  <cols>
    <col min="13" max="13" width="1" customWidth="1"/>
    <col min="15" max="15" width="14.5546875" customWidth="1"/>
    <col min="16" max="16" width="14" customWidth="1"/>
    <col min="17" max="20" width="13" customWidth="1"/>
    <col min="21" max="21" width="12.88671875" customWidth="1"/>
    <col min="22" max="22" width="13" bestFit="1" customWidth="1"/>
  </cols>
  <sheetData>
    <row r="1" spans="1:20" x14ac:dyDescent="0.25">
      <c r="A1" s="180" t="s">
        <v>56</v>
      </c>
      <c r="B1" s="181"/>
      <c r="C1" s="19"/>
      <c r="D1" s="76"/>
      <c r="E1" s="76"/>
      <c r="F1" s="76"/>
      <c r="G1" s="76"/>
      <c r="H1" s="76"/>
      <c r="I1" s="76"/>
      <c r="J1" s="76"/>
      <c r="K1" s="76"/>
      <c r="L1" s="142"/>
      <c r="M1" s="102"/>
      <c r="N1" s="66" t="s">
        <v>41</v>
      </c>
      <c r="O1" s="67" t="s">
        <v>60</v>
      </c>
      <c r="P1" s="67" t="s">
        <v>57</v>
      </c>
      <c r="Q1" s="67" t="s">
        <v>74</v>
      </c>
      <c r="R1" s="67" t="s">
        <v>73</v>
      </c>
      <c r="S1" s="69" t="s">
        <v>59</v>
      </c>
      <c r="T1" s="137" t="s">
        <v>91</v>
      </c>
    </row>
    <row r="2" spans="1:20" x14ac:dyDescent="0.25">
      <c r="A2" s="21" t="s">
        <v>0</v>
      </c>
      <c r="B2" s="143">
        <f t="shared" ref="B2:B9" si="0">S3/T3</f>
        <v>2019.9744318181818</v>
      </c>
      <c r="C2" s="11"/>
      <c r="D2" s="12"/>
      <c r="E2" s="12"/>
      <c r="F2" s="12"/>
      <c r="G2" s="12"/>
      <c r="H2" s="12"/>
      <c r="I2" s="12"/>
      <c r="J2" s="12"/>
      <c r="K2" s="12"/>
      <c r="L2" s="144"/>
      <c r="M2" s="102"/>
      <c r="N2" s="64"/>
      <c r="O2" s="65" t="s">
        <v>58</v>
      </c>
      <c r="P2" s="68" t="s">
        <v>70</v>
      </c>
      <c r="Q2" s="68" t="s">
        <v>63</v>
      </c>
      <c r="R2" s="115" t="s">
        <v>90</v>
      </c>
      <c r="S2" s="68" t="s">
        <v>69</v>
      </c>
      <c r="T2" s="134"/>
    </row>
    <row r="3" spans="1:20" x14ac:dyDescent="0.25">
      <c r="A3" s="21" t="s">
        <v>1</v>
      </c>
      <c r="B3" s="143">
        <f t="shared" si="0"/>
        <v>1869.2079545454544</v>
      </c>
      <c r="C3" s="11"/>
      <c r="D3" s="12"/>
      <c r="E3" s="12"/>
      <c r="F3" s="12"/>
      <c r="G3" s="12"/>
      <c r="H3" s="12"/>
      <c r="I3" s="12"/>
      <c r="J3" s="12"/>
      <c r="K3" s="12"/>
      <c r="L3" s="144"/>
      <c r="M3" s="102"/>
      <c r="N3" s="21" t="s">
        <v>0</v>
      </c>
      <c r="O3" s="60">
        <v>135087.14000000001</v>
      </c>
      <c r="P3" s="18">
        <v>42670.61</v>
      </c>
      <c r="Q3" s="18">
        <v>12245.52</v>
      </c>
      <c r="R3" s="19">
        <v>12245.52</v>
      </c>
      <c r="S3" s="19">
        <f t="shared" ref="S3:S9" si="1">O3+P3+Q3-R3</f>
        <v>177757.75</v>
      </c>
      <c r="T3" s="20">
        <v>88</v>
      </c>
    </row>
    <row r="4" spans="1:20" x14ac:dyDescent="0.25">
      <c r="A4" s="21" t="s">
        <v>2</v>
      </c>
      <c r="B4" s="143">
        <f t="shared" si="0"/>
        <v>1924.1621590909092</v>
      </c>
      <c r="C4" s="11"/>
      <c r="D4" s="12"/>
      <c r="E4" s="12"/>
      <c r="F4" s="12"/>
      <c r="G4" s="12"/>
      <c r="H4" s="12"/>
      <c r="I4" s="12"/>
      <c r="J4" s="12"/>
      <c r="K4" s="12"/>
      <c r="L4" s="144"/>
      <c r="M4" s="102"/>
      <c r="N4" s="21" t="s">
        <v>1</v>
      </c>
      <c r="O4" s="36">
        <v>133630.59</v>
      </c>
      <c r="P4" s="61">
        <v>859.71</v>
      </c>
      <c r="Q4" s="36">
        <v>42245.52</v>
      </c>
      <c r="R4" s="11">
        <v>12245.52</v>
      </c>
      <c r="S4" s="11">
        <f t="shared" si="1"/>
        <v>164490.29999999999</v>
      </c>
      <c r="T4" s="23">
        <v>88</v>
      </c>
    </row>
    <row r="5" spans="1:20" x14ac:dyDescent="0.25">
      <c r="A5" s="21" t="s">
        <v>3</v>
      </c>
      <c r="B5" s="143">
        <f t="shared" si="0"/>
        <v>1906.8711363636364</v>
      </c>
      <c r="C5" s="11"/>
      <c r="D5" s="12"/>
      <c r="E5" s="12"/>
      <c r="F5" s="12"/>
      <c r="G5" s="12"/>
      <c r="H5" s="12"/>
      <c r="I5" s="12"/>
      <c r="J5" s="12"/>
      <c r="K5" s="12"/>
      <c r="L5" s="144"/>
      <c r="M5" s="102"/>
      <c r="N5" s="21" t="s">
        <v>2</v>
      </c>
      <c r="O5" s="61">
        <v>138467.26</v>
      </c>
      <c r="P5" s="61">
        <v>859.01</v>
      </c>
      <c r="Q5" s="36">
        <v>42245.52</v>
      </c>
      <c r="R5" s="11">
        <v>12245.52</v>
      </c>
      <c r="S5" s="11">
        <f t="shared" si="1"/>
        <v>169326.27000000002</v>
      </c>
      <c r="T5" s="23">
        <v>88</v>
      </c>
    </row>
    <row r="6" spans="1:20" x14ac:dyDescent="0.25">
      <c r="A6" s="21" t="s">
        <v>4</v>
      </c>
      <c r="B6" s="143">
        <f t="shared" si="0"/>
        <v>1815.1781818181817</v>
      </c>
      <c r="C6" s="11"/>
      <c r="D6" s="12"/>
      <c r="E6" s="12"/>
      <c r="F6" s="12"/>
      <c r="G6" s="12"/>
      <c r="H6" s="12"/>
      <c r="I6" s="12"/>
      <c r="J6" s="12"/>
      <c r="K6" s="12"/>
      <c r="L6" s="144"/>
      <c r="M6" s="102"/>
      <c r="N6" s="21" t="s">
        <v>3</v>
      </c>
      <c r="O6" s="61">
        <v>136951.45000000001</v>
      </c>
      <c r="P6" s="61">
        <v>853.21</v>
      </c>
      <c r="Q6" s="36">
        <v>42245.52</v>
      </c>
      <c r="R6" s="11">
        <v>12245.52</v>
      </c>
      <c r="S6" s="11">
        <f t="shared" si="1"/>
        <v>167804.66</v>
      </c>
      <c r="T6" s="23">
        <v>88</v>
      </c>
    </row>
    <row r="7" spans="1:20" x14ac:dyDescent="0.25">
      <c r="A7" s="158" t="s">
        <v>5</v>
      </c>
      <c r="B7" s="162">
        <f t="shared" si="0"/>
        <v>1736.7094318181817</v>
      </c>
      <c r="C7" s="12"/>
      <c r="D7" s="12"/>
      <c r="E7" s="12"/>
      <c r="F7" s="12"/>
      <c r="G7" s="12"/>
      <c r="H7" s="12"/>
      <c r="I7" s="12"/>
      <c r="J7" s="12"/>
      <c r="K7" s="12"/>
      <c r="L7" s="144"/>
      <c r="M7" s="102"/>
      <c r="N7" s="21" t="s">
        <v>4</v>
      </c>
      <c r="O7" s="74">
        <v>130132.1</v>
      </c>
      <c r="P7" s="74">
        <v>1008.58</v>
      </c>
      <c r="Q7" s="36">
        <v>40840.519999999997</v>
      </c>
      <c r="R7" s="11">
        <v>12245.52</v>
      </c>
      <c r="S7" s="11">
        <f t="shared" si="1"/>
        <v>159735.67999999999</v>
      </c>
      <c r="T7" s="23">
        <v>88</v>
      </c>
    </row>
    <row r="8" spans="1:20" x14ac:dyDescent="0.25">
      <c r="A8" s="145" t="s">
        <v>76</v>
      </c>
      <c r="B8" s="146">
        <f t="shared" si="0"/>
        <v>1806.5118181818182</v>
      </c>
      <c r="C8" s="12"/>
      <c r="D8" s="12"/>
      <c r="E8" s="12"/>
      <c r="F8" s="12"/>
      <c r="G8" s="12"/>
      <c r="H8" s="12"/>
      <c r="I8" s="12"/>
      <c r="J8" s="12"/>
      <c r="K8" s="12"/>
      <c r="L8" s="144"/>
      <c r="M8" s="102"/>
      <c r="N8" s="158" t="s">
        <v>5</v>
      </c>
      <c r="O8" s="159">
        <v>123857.2</v>
      </c>
      <c r="P8" s="159">
        <v>1173.23</v>
      </c>
      <c r="Q8" s="160">
        <v>40045.519999999997</v>
      </c>
      <c r="R8" s="154">
        <v>12245.52</v>
      </c>
      <c r="S8" s="154">
        <f t="shared" si="1"/>
        <v>152830.43</v>
      </c>
      <c r="T8" s="161">
        <v>88</v>
      </c>
    </row>
    <row r="9" spans="1:20" x14ac:dyDescent="0.25">
      <c r="A9" s="147" t="s">
        <v>77</v>
      </c>
      <c r="B9" s="148">
        <f t="shared" si="0"/>
        <v>1717.3903409090906</v>
      </c>
      <c r="C9" s="12"/>
      <c r="D9" s="12"/>
      <c r="E9" s="12"/>
      <c r="F9" s="12"/>
      <c r="G9" s="12"/>
      <c r="H9" s="12"/>
      <c r="I9" s="12"/>
      <c r="J9" s="12"/>
      <c r="K9" s="12"/>
      <c r="L9" s="144"/>
      <c r="M9" s="102"/>
      <c r="N9" s="97" t="s">
        <v>76</v>
      </c>
      <c r="O9" s="98">
        <v>129742.15</v>
      </c>
      <c r="P9" s="99">
        <v>1430.89</v>
      </c>
      <c r="Q9" s="99">
        <v>27800</v>
      </c>
      <c r="R9" s="100">
        <v>0</v>
      </c>
      <c r="S9" s="100">
        <f t="shared" si="1"/>
        <v>158973.04</v>
      </c>
      <c r="T9" s="101">
        <v>88</v>
      </c>
    </row>
    <row r="10" spans="1:20" x14ac:dyDescent="0.25">
      <c r="A10" s="21"/>
      <c r="B10" s="143"/>
      <c r="C10" s="12"/>
      <c r="D10" s="12"/>
      <c r="E10" s="12"/>
      <c r="F10" s="12"/>
      <c r="G10" s="12"/>
      <c r="H10" s="12"/>
      <c r="I10" s="12"/>
      <c r="J10" s="12"/>
      <c r="K10" s="12"/>
      <c r="L10" s="144"/>
      <c r="M10" s="102"/>
      <c r="N10" s="105" t="s">
        <v>77</v>
      </c>
      <c r="O10" s="106">
        <v>128762.31</v>
      </c>
      <c r="P10" s="107">
        <v>-5306.96</v>
      </c>
      <c r="Q10" s="107">
        <v>27800</v>
      </c>
      <c r="R10" s="108">
        <v>-125</v>
      </c>
      <c r="S10" s="108">
        <f>O10+P10+Q10+R10</f>
        <v>151130.34999999998</v>
      </c>
      <c r="T10" s="109">
        <v>88</v>
      </c>
    </row>
    <row r="11" spans="1:20" x14ac:dyDescent="0.25">
      <c r="A11" s="21"/>
      <c r="B11" s="143"/>
      <c r="C11" s="12"/>
      <c r="D11" s="12"/>
      <c r="E11" s="12"/>
      <c r="F11" s="12"/>
      <c r="G11" s="12"/>
      <c r="H11" s="12"/>
      <c r="I11" s="12"/>
      <c r="J11" s="12"/>
      <c r="K11" s="12"/>
      <c r="L11" s="144"/>
      <c r="M11" s="102"/>
      <c r="N11" s="21"/>
      <c r="O11" s="61"/>
      <c r="P11" s="61"/>
      <c r="Q11" s="36"/>
      <c r="R11" s="11"/>
      <c r="S11" s="11"/>
      <c r="T11" s="135"/>
    </row>
    <row r="12" spans="1:20" x14ac:dyDescent="0.25">
      <c r="A12" s="21"/>
      <c r="B12" s="143"/>
      <c r="C12" s="12"/>
      <c r="D12" s="12"/>
      <c r="E12" s="12"/>
      <c r="F12" s="12"/>
      <c r="G12" s="12"/>
      <c r="H12" s="12"/>
      <c r="I12" s="12"/>
      <c r="J12" s="12"/>
      <c r="K12" s="12"/>
      <c r="L12" s="144"/>
      <c r="M12" s="102"/>
      <c r="N12" s="21"/>
      <c r="O12" s="61"/>
      <c r="P12" s="61"/>
      <c r="Q12" s="163"/>
      <c r="R12" s="164" t="s">
        <v>79</v>
      </c>
      <c r="S12" s="163">
        <v>7842.69</v>
      </c>
      <c r="T12" s="152"/>
    </row>
    <row r="13" spans="1:20" x14ac:dyDescent="0.25">
      <c r="A13" s="21"/>
      <c r="B13" s="143"/>
      <c r="C13" s="12"/>
      <c r="D13" s="12"/>
      <c r="E13" s="12"/>
      <c r="F13" s="12"/>
      <c r="G13" s="12"/>
      <c r="H13" s="12"/>
      <c r="I13" s="12"/>
      <c r="J13" s="12"/>
      <c r="K13" s="12"/>
      <c r="L13" s="144"/>
      <c r="M13" s="102"/>
      <c r="N13" s="24"/>
      <c r="O13" s="25"/>
      <c r="P13" s="25"/>
      <c r="Q13" s="73"/>
      <c r="R13" s="26"/>
      <c r="S13" s="26"/>
      <c r="T13" s="136"/>
    </row>
    <row r="14" spans="1:20" x14ac:dyDescent="0.25">
      <c r="A14" s="28" t="s">
        <v>25</v>
      </c>
      <c r="B14" s="29">
        <f>SUM(B2:B8)/7</f>
        <v>1868.3735876623375</v>
      </c>
      <c r="C14" s="12"/>
      <c r="D14" s="12"/>
      <c r="E14" s="12"/>
      <c r="F14" s="12"/>
      <c r="G14" s="12"/>
      <c r="H14" s="12"/>
      <c r="I14" s="12"/>
      <c r="J14" s="12"/>
      <c r="K14" s="12"/>
      <c r="L14" s="144"/>
      <c r="M14" s="102"/>
      <c r="N14" s="78"/>
      <c r="O14" s="76"/>
      <c r="P14" s="77"/>
      <c r="Q14" s="62"/>
      <c r="R14" s="12"/>
      <c r="S14" s="30"/>
    </row>
    <row r="15" spans="1:20" x14ac:dyDescent="0.25">
      <c r="A15" s="21"/>
      <c r="B15" s="143"/>
      <c r="C15" s="12"/>
      <c r="D15" s="12"/>
      <c r="E15" s="12"/>
      <c r="F15" s="12"/>
      <c r="G15" s="12"/>
      <c r="H15" s="12"/>
      <c r="I15" s="12"/>
      <c r="J15" s="12"/>
      <c r="K15" s="12"/>
      <c r="L15" s="144"/>
      <c r="M15" s="102"/>
      <c r="N15" s="122"/>
      <c r="O15" s="76"/>
      <c r="P15" s="76"/>
      <c r="Q15" s="76"/>
      <c r="R15" s="155" t="s">
        <v>67</v>
      </c>
      <c r="S15" s="92" t="s">
        <v>72</v>
      </c>
      <c r="T15" s="139" t="s">
        <v>75</v>
      </c>
    </row>
    <row r="16" spans="1:20" ht="13.8" x14ac:dyDescent="0.25">
      <c r="A16" s="21"/>
      <c r="B16" s="143"/>
      <c r="C16" s="12"/>
      <c r="D16" s="12"/>
      <c r="E16" s="12"/>
      <c r="F16" s="12"/>
      <c r="G16" s="12"/>
      <c r="H16" s="12"/>
      <c r="I16" s="12"/>
      <c r="J16" s="12"/>
      <c r="K16" s="12"/>
      <c r="L16" s="144"/>
      <c r="M16" s="102"/>
      <c r="N16" s="123" t="s">
        <v>62</v>
      </c>
      <c r="O16" s="79"/>
      <c r="P16" s="80"/>
      <c r="Q16" s="80"/>
      <c r="R16" s="156">
        <v>123857.2</v>
      </c>
      <c r="S16" s="93">
        <v>129742.15</v>
      </c>
      <c r="T16" s="140">
        <v>0</v>
      </c>
    </row>
    <row r="17" spans="1:22" ht="13.8" x14ac:dyDescent="0.25">
      <c r="A17" s="21"/>
      <c r="B17" s="143"/>
      <c r="C17" s="12"/>
      <c r="D17" s="12"/>
      <c r="E17" s="12"/>
      <c r="F17" s="12"/>
      <c r="G17" s="12"/>
      <c r="H17" s="12"/>
      <c r="I17" s="12"/>
      <c r="J17" s="12"/>
      <c r="K17" s="12"/>
      <c r="L17" s="144"/>
      <c r="M17" s="102"/>
      <c r="N17" s="124" t="s">
        <v>71</v>
      </c>
      <c r="O17" s="37"/>
      <c r="P17" s="12"/>
      <c r="Q17" s="12"/>
      <c r="R17" s="157">
        <v>1173.23</v>
      </c>
      <c r="S17" s="121">
        <v>1430.89</v>
      </c>
      <c r="T17" s="141">
        <v>-5306.96</v>
      </c>
    </row>
    <row r="18" spans="1:22" x14ac:dyDescent="0.25">
      <c r="A18" s="21"/>
      <c r="B18" s="143"/>
      <c r="C18" s="12"/>
      <c r="D18" s="12"/>
      <c r="E18" s="12"/>
      <c r="F18" s="12"/>
      <c r="G18" s="12"/>
      <c r="H18" s="12"/>
      <c r="I18" s="12"/>
      <c r="J18" s="12"/>
      <c r="K18" s="12"/>
      <c r="L18" s="144"/>
      <c r="M18" s="102"/>
      <c r="N18" s="124" t="s">
        <v>61</v>
      </c>
      <c r="P18" s="12"/>
      <c r="Q18" s="12"/>
      <c r="R18" s="157">
        <v>40045.519999999997</v>
      </c>
      <c r="S18" s="121">
        <v>27800</v>
      </c>
      <c r="T18" s="141">
        <v>27800</v>
      </c>
    </row>
    <row r="19" spans="1:22" x14ac:dyDescent="0.25">
      <c r="A19" s="21"/>
      <c r="B19" s="143"/>
      <c r="C19" s="12"/>
      <c r="D19" s="12"/>
      <c r="E19" s="12"/>
      <c r="F19" s="12"/>
      <c r="G19" s="12"/>
      <c r="H19" s="12"/>
      <c r="I19" s="12"/>
      <c r="J19" s="12"/>
      <c r="K19" s="12"/>
      <c r="L19" s="144"/>
      <c r="M19" s="102"/>
      <c r="N19" s="124" t="s">
        <v>88</v>
      </c>
      <c r="P19" s="12"/>
      <c r="Q19" s="12"/>
      <c r="R19" s="157">
        <v>0</v>
      </c>
      <c r="S19" s="121">
        <v>0</v>
      </c>
      <c r="T19" s="141">
        <v>128762.31</v>
      </c>
      <c r="V19" s="112"/>
    </row>
    <row r="20" spans="1:22" x14ac:dyDescent="0.25">
      <c r="A20" s="21"/>
      <c r="B20" s="143"/>
      <c r="C20" s="12"/>
      <c r="D20" s="12"/>
      <c r="E20" s="12"/>
      <c r="F20" s="12"/>
      <c r="G20" s="12"/>
      <c r="H20" s="12"/>
      <c r="I20" s="12"/>
      <c r="J20" s="12"/>
      <c r="K20" s="12"/>
      <c r="L20" s="144"/>
      <c r="M20" s="102"/>
      <c r="N20" s="125" t="s">
        <v>89</v>
      </c>
      <c r="P20" s="12"/>
      <c r="Q20" s="12"/>
      <c r="R20" s="157">
        <v>12245.52</v>
      </c>
      <c r="S20" s="121">
        <v>0</v>
      </c>
      <c r="T20" s="141">
        <v>-125</v>
      </c>
      <c r="V20" s="112"/>
    </row>
    <row r="21" spans="1:22" ht="13.8" thickBot="1" x14ac:dyDescent="0.3">
      <c r="A21" s="21"/>
      <c r="B21" s="143"/>
      <c r="C21" s="12"/>
      <c r="D21" s="12"/>
      <c r="E21" s="12"/>
      <c r="F21" s="12"/>
      <c r="G21" s="12"/>
      <c r="H21" s="12"/>
      <c r="I21" s="12"/>
      <c r="J21" s="12"/>
      <c r="K21" s="12"/>
      <c r="L21" s="144"/>
      <c r="M21" s="102"/>
      <c r="N21" s="126" t="s">
        <v>78</v>
      </c>
      <c r="O21" s="41"/>
      <c r="P21" s="41"/>
      <c r="Q21" s="41"/>
      <c r="R21" s="153">
        <f>R16+R17+R18+R19-R20</f>
        <v>152830.43</v>
      </c>
      <c r="S21" s="110">
        <f t="shared" ref="S21" si="2">S16+S17+S18+S19-S20</f>
        <v>158973.04</v>
      </c>
      <c r="T21" s="138">
        <f>SUM(T16:T20)</f>
        <v>151130.35</v>
      </c>
      <c r="V21" s="36"/>
    </row>
    <row r="22" spans="1:22" ht="13.8" thickTop="1" x14ac:dyDescent="0.25">
      <c r="A22" s="21"/>
      <c r="B22" s="143"/>
      <c r="C22" s="12"/>
      <c r="D22" s="12"/>
      <c r="E22" s="12"/>
      <c r="F22" s="12"/>
      <c r="G22" s="12"/>
      <c r="H22" s="12"/>
      <c r="I22" s="12"/>
      <c r="J22" s="12"/>
      <c r="K22" s="12"/>
      <c r="L22" s="144"/>
      <c r="M22" s="102"/>
      <c r="N22" s="103"/>
      <c r="O22" s="103"/>
      <c r="P22" s="103"/>
      <c r="Q22" s="103"/>
      <c r="R22" s="103"/>
      <c r="S22" s="103"/>
      <c r="T22" s="103"/>
      <c r="V22" s="111"/>
    </row>
    <row r="23" spans="1:22" x14ac:dyDescent="0.25">
      <c r="A23" s="21"/>
      <c r="B23" s="143"/>
      <c r="C23" s="12"/>
      <c r="D23" s="12"/>
      <c r="E23" s="12"/>
      <c r="F23" s="12"/>
      <c r="G23" s="12"/>
      <c r="H23" s="12"/>
      <c r="I23" s="12"/>
      <c r="J23" s="12"/>
      <c r="K23" s="12"/>
      <c r="L23" s="144"/>
      <c r="M23" s="102"/>
      <c r="N23" s="102"/>
      <c r="O23" s="102"/>
      <c r="P23" s="102"/>
      <c r="Q23" s="102"/>
      <c r="R23" s="102"/>
      <c r="S23" s="165"/>
      <c r="T23" s="103"/>
      <c r="V23" s="111"/>
    </row>
    <row r="24" spans="1:22" x14ac:dyDescent="0.25">
      <c r="A24" s="21"/>
      <c r="B24" s="143"/>
      <c r="C24" s="12"/>
      <c r="D24" s="12"/>
      <c r="E24" s="12"/>
      <c r="F24" s="12"/>
      <c r="G24" s="12"/>
      <c r="H24" s="12"/>
      <c r="I24" s="12"/>
      <c r="J24" s="12"/>
      <c r="K24" s="12"/>
      <c r="L24" s="144"/>
      <c r="M24" s="102"/>
      <c r="N24" s="85" t="s">
        <v>64</v>
      </c>
      <c r="O24" s="83"/>
      <c r="P24" s="84"/>
      <c r="Q24" s="167"/>
      <c r="R24" s="103"/>
      <c r="S24" s="104"/>
      <c r="T24" s="103"/>
      <c r="V24" s="36"/>
    </row>
    <row r="25" spans="1:22" x14ac:dyDescent="0.25">
      <c r="A25" s="21"/>
      <c r="B25" s="143"/>
      <c r="C25" s="12"/>
      <c r="D25" s="12"/>
      <c r="E25" s="12"/>
      <c r="F25" s="12"/>
      <c r="G25" s="12"/>
      <c r="H25" s="12"/>
      <c r="I25" s="12"/>
      <c r="J25" s="12"/>
      <c r="K25" s="12"/>
      <c r="L25" s="144"/>
      <c r="M25" s="102"/>
      <c r="N25" s="86">
        <v>44592</v>
      </c>
      <c r="O25" s="114" t="s">
        <v>82</v>
      </c>
      <c r="Q25" s="168">
        <v>12245.52</v>
      </c>
      <c r="R25" s="103"/>
      <c r="S25" s="103"/>
      <c r="T25" s="103"/>
    </row>
    <row r="26" spans="1:22" x14ac:dyDescent="0.25">
      <c r="A26" s="149"/>
      <c r="B26" s="143"/>
      <c r="C26" s="12"/>
      <c r="D26" s="12"/>
      <c r="E26" s="12"/>
      <c r="F26" s="12"/>
      <c r="G26" s="12"/>
      <c r="H26" s="12"/>
      <c r="I26" s="12"/>
      <c r="J26" s="12"/>
      <c r="K26" s="12"/>
      <c r="L26" s="144"/>
      <c r="M26" s="102"/>
      <c r="N26" s="86">
        <v>44606</v>
      </c>
      <c r="O26" s="75" t="s">
        <v>65</v>
      </c>
      <c r="Q26" s="168">
        <v>25000</v>
      </c>
      <c r="R26" s="103"/>
      <c r="S26" s="166"/>
      <c r="T26" s="103"/>
    </row>
    <row r="27" spans="1:22" x14ac:dyDescent="0.25">
      <c r="A27" s="21"/>
      <c r="B27" s="143"/>
      <c r="C27" s="12"/>
      <c r="D27" s="12"/>
      <c r="E27" s="12"/>
      <c r="F27" s="12"/>
      <c r="G27" s="12"/>
      <c r="H27" s="12"/>
      <c r="I27" s="12"/>
      <c r="J27" s="12"/>
      <c r="K27" s="12"/>
      <c r="L27" s="144"/>
      <c r="M27" s="102"/>
      <c r="N27" s="86">
        <v>44607</v>
      </c>
      <c r="O27" s="75" t="s">
        <v>65</v>
      </c>
      <c r="Q27" s="168">
        <v>5000</v>
      </c>
      <c r="R27" s="103"/>
      <c r="S27" s="103"/>
      <c r="T27" s="103"/>
    </row>
    <row r="28" spans="1:22" x14ac:dyDescent="0.25">
      <c r="A28" s="21"/>
      <c r="B28" s="143"/>
      <c r="C28" s="12"/>
      <c r="D28" s="12"/>
      <c r="E28" s="12"/>
      <c r="F28" s="12"/>
      <c r="G28" s="12"/>
      <c r="H28" s="12"/>
      <c r="I28" s="12"/>
      <c r="J28" s="12"/>
      <c r="K28" s="12"/>
      <c r="L28" s="144"/>
      <c r="M28" s="102"/>
      <c r="N28" s="86">
        <v>44712</v>
      </c>
      <c r="O28" s="75" t="s">
        <v>68</v>
      </c>
      <c r="Q28" s="168">
        <v>-1405</v>
      </c>
      <c r="R28" s="103"/>
      <c r="S28" s="103"/>
      <c r="T28" s="103"/>
    </row>
    <row r="29" spans="1:22" x14ac:dyDescent="0.25">
      <c r="A29" s="21"/>
      <c r="B29" s="143"/>
      <c r="C29" s="12"/>
      <c r="D29" s="12"/>
      <c r="E29" s="12"/>
      <c r="F29" s="12"/>
      <c r="G29" s="12"/>
      <c r="H29" s="12"/>
      <c r="I29" s="12"/>
      <c r="J29" s="12"/>
      <c r="K29" s="12"/>
      <c r="L29" s="144"/>
      <c r="M29" s="102"/>
      <c r="N29" s="87">
        <v>44713</v>
      </c>
      <c r="O29" s="114" t="s">
        <v>83</v>
      </c>
      <c r="Q29" s="168">
        <v>1971.78</v>
      </c>
      <c r="R29" s="103"/>
      <c r="S29" s="103"/>
      <c r="T29" s="103"/>
    </row>
    <row r="30" spans="1:22" x14ac:dyDescent="0.25">
      <c r="A30" s="21"/>
      <c r="B30" s="143"/>
      <c r="C30" s="12"/>
      <c r="D30" s="12"/>
      <c r="E30" s="12"/>
      <c r="F30" s="12"/>
      <c r="G30" s="12"/>
      <c r="H30" s="12"/>
      <c r="I30" s="12"/>
      <c r="J30" s="12"/>
      <c r="K30" s="12"/>
      <c r="L30" s="144"/>
      <c r="M30" s="102"/>
      <c r="N30" s="87">
        <v>44736</v>
      </c>
      <c r="O30" s="75" t="s">
        <v>66</v>
      </c>
      <c r="P30" s="12"/>
      <c r="Q30" s="168">
        <v>-495</v>
      </c>
      <c r="R30" s="103"/>
      <c r="S30" s="103"/>
      <c r="T30" s="103"/>
    </row>
    <row r="31" spans="1:22" x14ac:dyDescent="0.25">
      <c r="A31" s="21"/>
      <c r="B31" s="143"/>
      <c r="C31" s="12"/>
      <c r="D31" s="12"/>
      <c r="E31" s="12"/>
      <c r="F31" s="12"/>
      <c r="G31" s="12"/>
      <c r="H31" s="12"/>
      <c r="I31" s="12"/>
      <c r="J31" s="12"/>
      <c r="K31" s="12"/>
      <c r="L31" s="144"/>
      <c r="M31" s="102"/>
      <c r="N31" s="88">
        <v>44739</v>
      </c>
      <c r="O31" s="114" t="s">
        <v>84</v>
      </c>
      <c r="Q31" s="168">
        <v>-100</v>
      </c>
      <c r="R31" s="103"/>
      <c r="S31" s="103"/>
      <c r="T31" s="103"/>
    </row>
    <row r="32" spans="1:22" x14ac:dyDescent="0.25">
      <c r="A32" s="21"/>
      <c r="B32" s="143"/>
      <c r="C32" s="12"/>
      <c r="D32" s="12"/>
      <c r="E32" s="12"/>
      <c r="F32" s="12"/>
      <c r="G32" s="12"/>
      <c r="H32" s="12"/>
      <c r="I32" s="12"/>
      <c r="J32" s="12"/>
      <c r="K32" s="12"/>
      <c r="L32" s="144"/>
      <c r="M32" s="102"/>
      <c r="N32" s="87">
        <v>44739</v>
      </c>
      <c r="O32" s="114" t="s">
        <v>84</v>
      </c>
      <c r="P32" s="12"/>
      <c r="Q32" s="168">
        <v>-100</v>
      </c>
      <c r="R32" s="103"/>
      <c r="S32" s="103"/>
      <c r="T32" s="103"/>
    </row>
    <row r="33" spans="1:20" x14ac:dyDescent="0.25">
      <c r="A33" s="21"/>
      <c r="B33" s="143"/>
      <c r="C33" s="12"/>
      <c r="D33" s="12"/>
      <c r="E33" s="12"/>
      <c r="F33" s="12"/>
      <c r="G33" s="12"/>
      <c r="H33" s="12"/>
      <c r="I33" s="12"/>
      <c r="J33" s="12"/>
      <c r="K33" s="12"/>
      <c r="L33" s="144"/>
      <c r="M33" s="102"/>
      <c r="N33" s="87">
        <v>44739</v>
      </c>
      <c r="O33" s="114" t="s">
        <v>84</v>
      </c>
      <c r="P33" s="12"/>
      <c r="Q33" s="168">
        <v>-100</v>
      </c>
      <c r="R33" s="103"/>
      <c r="S33" s="103"/>
      <c r="T33" s="103"/>
    </row>
    <row r="34" spans="1:20" x14ac:dyDescent="0.25">
      <c r="A34" s="70" t="s">
        <v>32</v>
      </c>
      <c r="B34" s="96">
        <v>44773</v>
      </c>
      <c r="C34" s="12"/>
      <c r="D34" s="12"/>
      <c r="E34" s="12"/>
      <c r="F34" s="12"/>
      <c r="G34" s="12"/>
      <c r="H34" s="12"/>
      <c r="I34" s="12"/>
      <c r="J34" s="12"/>
      <c r="K34" s="12"/>
      <c r="L34" s="144"/>
      <c r="M34" s="102"/>
      <c r="N34" s="87">
        <v>44739</v>
      </c>
      <c r="O34" s="114" t="s">
        <v>85</v>
      </c>
      <c r="Q34" s="168">
        <v>-1971.78</v>
      </c>
      <c r="R34" s="103"/>
      <c r="S34" s="103"/>
      <c r="T34" s="103"/>
    </row>
    <row r="35" spans="1:20" x14ac:dyDescent="0.25">
      <c r="A35" s="150"/>
      <c r="B35" s="151"/>
      <c r="C35" s="102"/>
      <c r="D35" s="102"/>
      <c r="E35" s="102"/>
      <c r="F35" s="102"/>
      <c r="G35" s="102"/>
      <c r="H35" s="102"/>
      <c r="I35" s="102"/>
      <c r="J35" s="102"/>
      <c r="K35" s="102"/>
      <c r="L35" s="144"/>
      <c r="M35" s="102"/>
      <c r="N35" s="89">
        <v>44754</v>
      </c>
      <c r="O35" s="90" t="s">
        <v>85</v>
      </c>
      <c r="P35" s="91"/>
      <c r="Q35" s="169">
        <v>-12245.52</v>
      </c>
      <c r="R35" s="103"/>
      <c r="S35" s="103"/>
      <c r="T35" s="103"/>
    </row>
    <row r="36" spans="1:20" x14ac:dyDescent="0.25">
      <c r="A36" s="150"/>
      <c r="B36" s="151"/>
      <c r="C36" s="102"/>
      <c r="D36" s="102"/>
      <c r="E36" s="102"/>
      <c r="F36" s="102"/>
      <c r="G36" s="102"/>
      <c r="H36" s="102"/>
      <c r="I36" s="102"/>
      <c r="J36" s="102"/>
      <c r="K36" s="102"/>
      <c r="L36" s="144"/>
      <c r="M36" s="102"/>
      <c r="N36" s="89">
        <v>44767</v>
      </c>
      <c r="O36" s="90" t="s">
        <v>86</v>
      </c>
      <c r="P36" s="91"/>
      <c r="Q36" s="169">
        <v>10000</v>
      </c>
      <c r="R36" s="103"/>
      <c r="S36" s="103"/>
      <c r="T36" s="103"/>
    </row>
    <row r="37" spans="1:20" x14ac:dyDescent="0.25">
      <c r="A37" s="128" t="s">
        <v>93</v>
      </c>
      <c r="B37" s="94"/>
      <c r="C37" s="95"/>
      <c r="D37" s="95"/>
      <c r="E37" s="95"/>
      <c r="F37" s="95"/>
      <c r="G37" s="95"/>
      <c r="H37" s="95"/>
      <c r="I37" s="95"/>
      <c r="J37" s="95"/>
      <c r="K37" s="95"/>
      <c r="L37" s="116"/>
      <c r="M37" s="12"/>
      <c r="N37" s="89">
        <v>44768</v>
      </c>
      <c r="O37" s="90" t="s">
        <v>87</v>
      </c>
      <c r="P37" s="91"/>
      <c r="Q37" s="169">
        <v>17800</v>
      </c>
      <c r="R37" s="103"/>
      <c r="S37" s="103"/>
      <c r="T37" s="103"/>
    </row>
    <row r="38" spans="1:20" ht="13.8" thickBot="1" x14ac:dyDescent="0.3">
      <c r="A38" s="117" t="s">
        <v>80</v>
      </c>
      <c r="B38" s="118"/>
      <c r="C38" s="118"/>
      <c r="D38" s="118"/>
      <c r="E38" s="118"/>
      <c r="F38" s="118"/>
      <c r="G38" s="118"/>
      <c r="H38" s="119"/>
      <c r="I38" s="119"/>
      <c r="J38" s="119"/>
      <c r="K38" s="119"/>
      <c r="L38" s="120"/>
      <c r="N38" s="82">
        <v>44768</v>
      </c>
      <c r="O38" s="113" t="s">
        <v>81</v>
      </c>
      <c r="P38" s="81"/>
      <c r="Q38" s="170">
        <v>0</v>
      </c>
      <c r="R38" s="103"/>
      <c r="S38" s="103"/>
      <c r="T38" s="103"/>
    </row>
    <row r="39" spans="1:20" ht="13.8" thickTop="1" x14ac:dyDescent="0.25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N39" s="103"/>
      <c r="O39" s="103"/>
      <c r="P39" s="103"/>
      <c r="Q39" s="103"/>
      <c r="R39" s="103"/>
      <c r="S39" s="103"/>
      <c r="T39" s="103"/>
    </row>
    <row r="40" spans="1:20" x14ac:dyDescent="0.2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</row>
    <row r="41" spans="1:20" x14ac:dyDescent="0.25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</row>
    <row r="42" spans="1:20" x14ac:dyDescent="0.25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</row>
    <row r="43" spans="1:20" x14ac:dyDescent="0.25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</row>
    <row r="44" spans="1:20" x14ac:dyDescent="0.25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</row>
    <row r="45" spans="1:20" x14ac:dyDescent="0.25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</sheetData>
  <mergeCells count="1">
    <mergeCell ref="A1:B1"/>
  </mergeCells>
  <phoneticPr fontId="10" type="noConversion"/>
  <printOptions horizontalCentered="1"/>
  <pageMargins left="0" right="0" top="0.78740157480314965" bottom="0.78740157480314965" header="0.31496062992125984" footer="0.31496062992125984"/>
  <pageSetup paperSize="9" scale="63" orientation="landscape" r:id="rId1"/>
  <headerFooter>
    <oddHeader>&amp;LCyber Investment Club GbR (cic!)&amp;C&amp;F&amp;R Ausdruck vom &amp;D</oddHeader>
  </headerFooter>
  <ignoredErrors>
    <ignoredError sqref="T2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79206-E44E-4534-8B96-9F8001855BF1}">
  <dimension ref="A1:S37"/>
  <sheetViews>
    <sheetView zoomScaleNormal="100" workbookViewId="0">
      <selection activeCell="T29" sqref="T29:T30"/>
    </sheetView>
  </sheetViews>
  <sheetFormatPr baseColWidth="10" defaultRowHeight="13.2" x14ac:dyDescent="0.25"/>
  <cols>
    <col min="13" max="13" width="1" customWidth="1"/>
    <col min="15" max="15" width="13" customWidth="1"/>
    <col min="16" max="16" width="14" customWidth="1"/>
    <col min="17" max="18" width="13" customWidth="1"/>
  </cols>
  <sheetData>
    <row r="1" spans="1:19" x14ac:dyDescent="0.25">
      <c r="A1" s="180" t="s">
        <v>54</v>
      </c>
      <c r="B1" s="181"/>
      <c r="C1" s="11"/>
      <c r="D1" s="12"/>
      <c r="E1" s="12"/>
      <c r="F1" s="12"/>
      <c r="G1" s="12"/>
      <c r="H1" s="12"/>
      <c r="I1" s="12"/>
      <c r="J1" s="12"/>
      <c r="K1" s="12"/>
      <c r="L1" s="12"/>
      <c r="M1" s="12"/>
      <c r="N1" s="13" t="s">
        <v>41</v>
      </c>
      <c r="O1" s="39" t="s">
        <v>51</v>
      </c>
      <c r="P1" s="39" t="s">
        <v>43</v>
      </c>
      <c r="Q1" s="39" t="s">
        <v>55</v>
      </c>
      <c r="R1" s="14" t="s">
        <v>39</v>
      </c>
      <c r="S1" s="15" t="s">
        <v>40</v>
      </c>
    </row>
    <row r="2" spans="1:19" x14ac:dyDescent="0.25">
      <c r="A2" s="16" t="s">
        <v>0</v>
      </c>
      <c r="B2" s="16">
        <f t="shared" ref="B2:B13" si="0">R2/S2</f>
        <v>1824.6181609195403</v>
      </c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7" t="s">
        <v>0</v>
      </c>
      <c r="O2" s="60">
        <v>10695.38</v>
      </c>
      <c r="P2" s="18">
        <v>169413.9</v>
      </c>
      <c r="Q2" s="18">
        <v>21367.5</v>
      </c>
      <c r="R2" s="19">
        <f>O2+P2-Q2</f>
        <v>158741.78</v>
      </c>
      <c r="S2" s="20">
        <v>87</v>
      </c>
    </row>
    <row r="3" spans="1:19" x14ac:dyDescent="0.25">
      <c r="A3" s="16" t="s">
        <v>1</v>
      </c>
      <c r="B3" s="16">
        <f t="shared" si="0"/>
        <v>1681.2634482758622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21" t="s">
        <v>1</v>
      </c>
      <c r="O3" s="36">
        <v>1327</v>
      </c>
      <c r="P3" s="61">
        <v>166310.42000000001</v>
      </c>
      <c r="Q3" s="61">
        <v>21367.5</v>
      </c>
      <c r="R3" s="11">
        <f t="shared" ref="R3:R4" si="1">O3+P3-Q3</f>
        <v>146269.92000000001</v>
      </c>
      <c r="S3" s="23">
        <v>87</v>
      </c>
    </row>
    <row r="4" spans="1:19" x14ac:dyDescent="0.25">
      <c r="A4" s="16" t="s">
        <v>2</v>
      </c>
      <c r="B4" s="16">
        <f t="shared" si="0"/>
        <v>1743.2544827586205</v>
      </c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21" t="s">
        <v>2</v>
      </c>
      <c r="O4" s="61">
        <v>25286.74</v>
      </c>
      <c r="P4" s="61">
        <v>147743.9</v>
      </c>
      <c r="Q4" s="61">
        <v>21367.5</v>
      </c>
      <c r="R4" s="11">
        <f t="shared" si="1"/>
        <v>151663.13999999998</v>
      </c>
      <c r="S4" s="23">
        <v>87</v>
      </c>
    </row>
    <row r="5" spans="1:19" x14ac:dyDescent="0.25">
      <c r="A5" s="16" t="s">
        <v>3</v>
      </c>
      <c r="B5" s="16">
        <f t="shared" si="0"/>
        <v>1791.6809195402298</v>
      </c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21" t="s">
        <v>3</v>
      </c>
      <c r="O5" s="61">
        <v>25721.74</v>
      </c>
      <c r="P5" s="61">
        <v>151522</v>
      </c>
      <c r="Q5" s="61">
        <v>21367.5</v>
      </c>
      <c r="R5" s="11">
        <f t="shared" ref="R5:R12" si="2">O5+P5-Q5</f>
        <v>155876.24</v>
      </c>
      <c r="S5" s="23">
        <v>87</v>
      </c>
    </row>
    <row r="6" spans="1:19" x14ac:dyDescent="0.25">
      <c r="A6" s="16" t="s">
        <v>4</v>
      </c>
      <c r="B6" s="16">
        <f t="shared" si="0"/>
        <v>1812.5972413793106</v>
      </c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21" t="s">
        <v>4</v>
      </c>
      <c r="O6" s="61">
        <v>26542.04</v>
      </c>
      <c r="P6" s="61">
        <v>152521.42000000001</v>
      </c>
      <c r="Q6" s="61">
        <v>21367.5</v>
      </c>
      <c r="R6" s="11">
        <f t="shared" si="2"/>
        <v>157695.96000000002</v>
      </c>
      <c r="S6" s="23">
        <v>87</v>
      </c>
    </row>
    <row r="7" spans="1:19" x14ac:dyDescent="0.25">
      <c r="A7" s="16" t="s">
        <v>5</v>
      </c>
      <c r="B7" s="16">
        <f t="shared" si="0"/>
        <v>1877.4288505747127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 t="s">
        <v>5</v>
      </c>
      <c r="O7" s="61">
        <v>27163.03</v>
      </c>
      <c r="P7" s="61">
        <v>157540.78</v>
      </c>
      <c r="Q7" s="61">
        <v>21367.5</v>
      </c>
      <c r="R7" s="11">
        <f t="shared" si="2"/>
        <v>163336.31</v>
      </c>
      <c r="S7" s="23">
        <v>87</v>
      </c>
    </row>
    <row r="8" spans="1:19" x14ac:dyDescent="0.25">
      <c r="A8" s="16" t="s">
        <v>6</v>
      </c>
      <c r="B8" s="16">
        <f t="shared" si="0"/>
        <v>1935.9575862068966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1" t="s">
        <v>6</v>
      </c>
      <c r="O8" s="61">
        <v>27842.42</v>
      </c>
      <c r="P8" s="36">
        <v>161953.39000000001</v>
      </c>
      <c r="Q8" s="61">
        <v>21367.5</v>
      </c>
      <c r="R8" s="11">
        <f t="shared" si="2"/>
        <v>168428.31</v>
      </c>
      <c r="S8" s="23">
        <v>87</v>
      </c>
    </row>
    <row r="9" spans="1:19" x14ac:dyDescent="0.25">
      <c r="A9" s="16" t="s">
        <v>7</v>
      </c>
      <c r="B9" s="16">
        <f t="shared" si="0"/>
        <v>1965.1931034482761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 t="s">
        <v>7</v>
      </c>
      <c r="O9" s="61">
        <v>19180.78</v>
      </c>
      <c r="P9" s="36">
        <v>164036.54</v>
      </c>
      <c r="Q9" s="36">
        <v>12245.52</v>
      </c>
      <c r="R9" s="11">
        <f t="shared" si="2"/>
        <v>170971.80000000002</v>
      </c>
      <c r="S9" s="23">
        <v>87</v>
      </c>
    </row>
    <row r="10" spans="1:19" x14ac:dyDescent="0.25">
      <c r="A10" s="16" t="s">
        <v>8</v>
      </c>
      <c r="B10" s="16">
        <f t="shared" si="0"/>
        <v>1910.6544318181818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 t="s">
        <v>8</v>
      </c>
      <c r="O10" s="61">
        <v>26539.53</v>
      </c>
      <c r="P10" s="61">
        <v>153843.57999999999</v>
      </c>
      <c r="Q10" s="61">
        <v>12245.52</v>
      </c>
      <c r="R10" s="11">
        <f t="shared" si="2"/>
        <v>168137.59</v>
      </c>
      <c r="S10" s="23">
        <v>88</v>
      </c>
    </row>
    <row r="11" spans="1:19" x14ac:dyDescent="0.25">
      <c r="A11" s="16" t="s">
        <v>9</v>
      </c>
      <c r="B11" s="16">
        <f t="shared" si="0"/>
        <v>1964.1138636363635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21" t="s">
        <v>9</v>
      </c>
      <c r="O11" s="61">
        <v>41496.080000000002</v>
      </c>
      <c r="P11" s="61">
        <v>143591.46</v>
      </c>
      <c r="Q11" s="61">
        <v>12245.52</v>
      </c>
      <c r="R11" s="11">
        <f t="shared" si="2"/>
        <v>172842.02</v>
      </c>
      <c r="S11" s="23">
        <v>88</v>
      </c>
    </row>
    <row r="12" spans="1:19" x14ac:dyDescent="0.25">
      <c r="A12" s="16" t="s">
        <v>10</v>
      </c>
      <c r="B12" s="16">
        <f t="shared" si="0"/>
        <v>1976.647840909091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21" t="s">
        <v>10</v>
      </c>
      <c r="O12" s="61">
        <v>41713.089999999997</v>
      </c>
      <c r="P12" s="61">
        <v>144477.44</v>
      </c>
      <c r="Q12" s="61">
        <v>12245.52</v>
      </c>
      <c r="R12" s="11">
        <f t="shared" si="2"/>
        <v>173945.01</v>
      </c>
      <c r="S12" s="23">
        <v>88</v>
      </c>
    </row>
    <row r="13" spans="1:19" x14ac:dyDescent="0.25">
      <c r="A13" s="16" t="s">
        <v>11</v>
      </c>
      <c r="B13" s="16">
        <f t="shared" si="0"/>
        <v>2018.7687500000002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24" t="s">
        <v>11</v>
      </c>
      <c r="O13" s="25">
        <v>42271.78</v>
      </c>
      <c r="P13" s="25">
        <v>147625.39000000001</v>
      </c>
      <c r="Q13" s="25">
        <v>12245.52</v>
      </c>
      <c r="R13" s="26">
        <f>O13+P13-Q12</f>
        <v>177651.65000000002</v>
      </c>
      <c r="S13" s="27">
        <v>88</v>
      </c>
    </row>
    <row r="14" spans="1:19" ht="13.8" thickBot="1" x14ac:dyDescent="0.3">
      <c r="A14" s="28" t="s">
        <v>25</v>
      </c>
      <c r="B14" s="29">
        <f>SUM(B2:B13)/12</f>
        <v>1875.1815566222574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57" t="s">
        <v>53</v>
      </c>
      <c r="O14" s="58"/>
      <c r="P14" s="59">
        <v>148339.06</v>
      </c>
      <c r="Q14" s="62"/>
      <c r="R14" s="12"/>
      <c r="S14" s="30"/>
    </row>
    <row r="15" spans="1:19" ht="13.8" thickTop="1" x14ac:dyDescent="0.25">
      <c r="A15" s="16"/>
      <c r="B15" s="1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30"/>
    </row>
    <row r="16" spans="1:19" x14ac:dyDescent="0.25">
      <c r="A16" s="16"/>
      <c r="B16" s="1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0"/>
    </row>
    <row r="17" spans="1:19" x14ac:dyDescent="0.25">
      <c r="A17" s="16"/>
      <c r="B17" s="1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30"/>
    </row>
    <row r="18" spans="1:19" x14ac:dyDescent="0.25">
      <c r="A18" s="16"/>
      <c r="B18" s="1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30"/>
    </row>
    <row r="19" spans="1:19" x14ac:dyDescent="0.25">
      <c r="A19" s="16"/>
      <c r="B19" s="1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0"/>
    </row>
    <row r="20" spans="1:19" x14ac:dyDescent="0.25">
      <c r="A20" s="16"/>
      <c r="B20" s="1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30"/>
    </row>
    <row r="21" spans="1:19" x14ac:dyDescent="0.25">
      <c r="A21" s="16"/>
      <c r="B21" s="1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30"/>
    </row>
    <row r="22" spans="1:19" x14ac:dyDescent="0.25">
      <c r="A22" s="16"/>
      <c r="B22" s="1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30"/>
    </row>
    <row r="23" spans="1:19" x14ac:dyDescent="0.25">
      <c r="A23" s="16"/>
      <c r="B23" s="1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9" x14ac:dyDescent="0.25">
      <c r="A24" s="16"/>
      <c r="B24" s="1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30"/>
    </row>
    <row r="25" spans="1:19" x14ac:dyDescent="0.25">
      <c r="A25" s="16"/>
      <c r="B25" s="1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30"/>
    </row>
    <row r="26" spans="1:19" x14ac:dyDescent="0.25">
      <c r="A26" s="16"/>
      <c r="B26" s="1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30"/>
    </row>
    <row r="27" spans="1:19" x14ac:dyDescent="0.25">
      <c r="A27" s="16"/>
      <c r="B27" s="1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30"/>
    </row>
    <row r="28" spans="1:19" x14ac:dyDescent="0.25">
      <c r="A28" s="16"/>
      <c r="B28" s="1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30"/>
    </row>
    <row r="29" spans="1:19" x14ac:dyDescent="0.25">
      <c r="A29" s="16"/>
      <c r="B29" s="1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30"/>
    </row>
    <row r="30" spans="1:19" x14ac:dyDescent="0.25">
      <c r="A30" s="16"/>
      <c r="B30" s="1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30"/>
    </row>
    <row r="31" spans="1:19" x14ac:dyDescent="0.25">
      <c r="A31" s="16"/>
      <c r="B31" s="1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30"/>
    </row>
    <row r="32" spans="1:19" x14ac:dyDescent="0.25">
      <c r="A32" s="16"/>
      <c r="B32" s="1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30"/>
    </row>
    <row r="33" spans="1:19" x14ac:dyDescent="0.25">
      <c r="A33" s="16"/>
      <c r="B33" s="1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30"/>
    </row>
    <row r="34" spans="1:19" x14ac:dyDescent="0.25">
      <c r="A34" s="31" t="s">
        <v>32</v>
      </c>
      <c r="B34" s="38">
        <v>44561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30"/>
    </row>
    <row r="35" spans="1:19" x14ac:dyDescent="0.25">
      <c r="A35" s="16"/>
      <c r="B35" s="1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30"/>
    </row>
    <row r="36" spans="1:19" x14ac:dyDescent="0.25">
      <c r="A36" s="16"/>
      <c r="B36" s="1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30"/>
    </row>
    <row r="37" spans="1:19" x14ac:dyDescent="0.25">
      <c r="A37" s="16"/>
      <c r="B37" s="1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30"/>
    </row>
  </sheetData>
  <mergeCells count="1">
    <mergeCell ref="A1:B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&amp;L&amp;"Arial,Fett"&amp;12Cyber Investment Club GbR (cic!)&amp;C&amp;"Arial,Fett"&amp;12&amp;F&amp;R&amp;"Arial,Fett"&amp;12&amp;D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C219A-B1E0-4D48-82AD-20945C5F0E1B}">
  <dimension ref="A1:R34"/>
  <sheetViews>
    <sheetView workbookViewId="0">
      <selection activeCell="P15" sqref="P15"/>
    </sheetView>
  </sheetViews>
  <sheetFormatPr baseColWidth="10" defaultColWidth="10.6640625" defaultRowHeight="13.2" x14ac:dyDescent="0.25"/>
  <cols>
    <col min="1" max="1" width="11.33203125" style="16" customWidth="1"/>
    <col min="2" max="2" width="11.6640625" style="16" customWidth="1"/>
    <col min="3" max="3" width="13" style="12" customWidth="1"/>
    <col min="4" max="12" width="10.6640625" style="12"/>
    <col min="13" max="13" width="1" style="12" customWidth="1"/>
    <col min="14" max="14" width="10.33203125" style="12" customWidth="1"/>
    <col min="15" max="15" width="12" style="12" customWidth="1"/>
    <col min="16" max="16" width="14.33203125" style="12" customWidth="1"/>
    <col min="17" max="17" width="13" style="12" customWidth="1"/>
    <col min="18" max="18" width="9.5546875" style="30" customWidth="1"/>
    <col min="19" max="16384" width="10.6640625" style="12"/>
  </cols>
  <sheetData>
    <row r="1" spans="1:18" x14ac:dyDescent="0.25">
      <c r="A1" s="180" t="s">
        <v>49</v>
      </c>
      <c r="B1" s="181"/>
      <c r="C1" s="11"/>
      <c r="N1" s="13" t="s">
        <v>41</v>
      </c>
      <c r="O1" s="39" t="s">
        <v>51</v>
      </c>
      <c r="P1" s="39" t="s">
        <v>43</v>
      </c>
      <c r="Q1" s="14" t="s">
        <v>39</v>
      </c>
      <c r="R1" s="15" t="s">
        <v>40</v>
      </c>
    </row>
    <row r="2" spans="1:18" x14ac:dyDescent="0.25">
      <c r="A2" s="16" t="s">
        <v>0</v>
      </c>
      <c r="B2" s="16">
        <f>Q2/R2</f>
        <v>1500.5172815533981</v>
      </c>
      <c r="C2" s="11"/>
      <c r="N2" s="17" t="s">
        <v>0</v>
      </c>
      <c r="O2" s="18">
        <v>10929.34</v>
      </c>
      <c r="P2" s="18">
        <v>143623.94</v>
      </c>
      <c r="Q2" s="19">
        <f t="shared" ref="Q2:Q13" si="0">O2+P2</f>
        <v>154553.28</v>
      </c>
      <c r="R2" s="20">
        <v>103</v>
      </c>
    </row>
    <row r="3" spans="1:18" x14ac:dyDescent="0.25">
      <c r="A3" s="16" t="s">
        <v>1</v>
      </c>
      <c r="B3" s="16">
        <f t="shared" ref="B3:B13" si="1">Q3/R3</f>
        <v>1394.0211650485437</v>
      </c>
      <c r="C3" s="11"/>
      <c r="N3" s="21" t="s">
        <v>1</v>
      </c>
      <c r="O3" s="36">
        <v>11431.87</v>
      </c>
      <c r="P3" s="22">
        <v>132152.31</v>
      </c>
      <c r="Q3" s="11">
        <f t="shared" si="0"/>
        <v>143584.18</v>
      </c>
      <c r="R3" s="23">
        <v>103</v>
      </c>
    </row>
    <row r="4" spans="1:18" x14ac:dyDescent="0.25">
      <c r="A4" s="16" t="s">
        <v>2</v>
      </c>
      <c r="B4" s="16">
        <f t="shared" si="1"/>
        <v>1300.2289320388352</v>
      </c>
      <c r="C4" s="11"/>
      <c r="N4" s="21" t="s">
        <v>2</v>
      </c>
      <c r="O4" s="22">
        <v>5992.76</v>
      </c>
      <c r="P4" s="22">
        <v>127930.82</v>
      </c>
      <c r="Q4" s="11">
        <f t="shared" si="0"/>
        <v>133923.58000000002</v>
      </c>
      <c r="R4" s="23">
        <v>103</v>
      </c>
    </row>
    <row r="5" spans="1:18" x14ac:dyDescent="0.25">
      <c r="A5" s="16" t="s">
        <v>3</v>
      </c>
      <c r="B5" s="16">
        <f t="shared" si="1"/>
        <v>1461.0275728155339</v>
      </c>
      <c r="C5" s="11"/>
      <c r="N5" s="21" t="s">
        <v>3</v>
      </c>
      <c r="O5" s="22">
        <v>8429.32</v>
      </c>
      <c r="P5" s="22">
        <v>142056.51999999999</v>
      </c>
      <c r="Q5" s="11">
        <f t="shared" si="0"/>
        <v>150485.84</v>
      </c>
      <c r="R5" s="23">
        <v>103</v>
      </c>
    </row>
    <row r="6" spans="1:18" x14ac:dyDescent="0.25">
      <c r="A6" s="16" t="s">
        <v>4</v>
      </c>
      <c r="B6" s="16">
        <f t="shared" si="1"/>
        <v>1476.1575</v>
      </c>
      <c r="C6" s="11"/>
      <c r="N6" s="21" t="s">
        <v>4</v>
      </c>
      <c r="O6" s="22">
        <v>8977.42</v>
      </c>
      <c r="P6" s="22">
        <v>144542.96</v>
      </c>
      <c r="Q6" s="11">
        <f t="shared" si="0"/>
        <v>153520.38</v>
      </c>
      <c r="R6" s="23">
        <v>104</v>
      </c>
    </row>
    <row r="7" spans="1:18" x14ac:dyDescent="0.25">
      <c r="A7" s="16" t="s">
        <v>5</v>
      </c>
      <c r="B7" s="16">
        <f t="shared" si="1"/>
        <v>1491.7504807692308</v>
      </c>
      <c r="N7" s="21" t="s">
        <v>5</v>
      </c>
      <c r="O7" s="22">
        <v>9776.49</v>
      </c>
      <c r="P7" s="22">
        <v>145365.56</v>
      </c>
      <c r="Q7" s="11">
        <f t="shared" si="0"/>
        <v>155142.04999999999</v>
      </c>
      <c r="R7" s="23">
        <v>104</v>
      </c>
    </row>
    <row r="8" spans="1:18" x14ac:dyDescent="0.25">
      <c r="A8" s="16" t="s">
        <v>6</v>
      </c>
      <c r="B8" s="16">
        <f t="shared" si="1"/>
        <v>1531.123962264151</v>
      </c>
      <c r="N8" s="21" t="s">
        <v>6</v>
      </c>
      <c r="O8" s="22">
        <v>6185.38</v>
      </c>
      <c r="P8" s="36">
        <v>156113.76</v>
      </c>
      <c r="Q8" s="11">
        <f t="shared" si="0"/>
        <v>162299.14000000001</v>
      </c>
      <c r="R8" s="23">
        <v>106</v>
      </c>
    </row>
    <row r="9" spans="1:18" x14ac:dyDescent="0.25">
      <c r="A9" s="16" t="s">
        <v>7</v>
      </c>
      <c r="B9" s="16">
        <f t="shared" si="1"/>
        <v>1594.8281132075472</v>
      </c>
      <c r="N9" s="21" t="s">
        <v>7</v>
      </c>
      <c r="O9" s="22">
        <v>6988.79</v>
      </c>
      <c r="P9" s="36">
        <v>162062.99</v>
      </c>
      <c r="Q9" s="11">
        <f t="shared" si="0"/>
        <v>169051.78</v>
      </c>
      <c r="R9" s="23">
        <v>106</v>
      </c>
    </row>
    <row r="10" spans="1:18" x14ac:dyDescent="0.25">
      <c r="A10" s="16" t="s">
        <v>8</v>
      </c>
      <c r="B10" s="16">
        <f t="shared" si="1"/>
        <v>1561.7667924528303</v>
      </c>
      <c r="N10" s="21" t="s">
        <v>8</v>
      </c>
      <c r="O10" s="22">
        <v>7508.17</v>
      </c>
      <c r="P10" s="22">
        <v>158039.10999999999</v>
      </c>
      <c r="Q10" s="11">
        <f t="shared" si="0"/>
        <v>165547.28</v>
      </c>
      <c r="R10" s="23">
        <v>106</v>
      </c>
    </row>
    <row r="11" spans="1:18" x14ac:dyDescent="0.25">
      <c r="A11" s="16" t="s">
        <v>9</v>
      </c>
      <c r="B11" s="16">
        <f t="shared" si="1"/>
        <v>1520.3274528301886</v>
      </c>
      <c r="N11" s="21" t="s">
        <v>9</v>
      </c>
      <c r="O11" s="22">
        <v>8050.74</v>
      </c>
      <c r="P11" s="22">
        <v>153103.97</v>
      </c>
      <c r="Q11" s="11">
        <f t="shared" si="0"/>
        <v>161154.71</v>
      </c>
      <c r="R11" s="23">
        <v>106</v>
      </c>
    </row>
    <row r="12" spans="1:18" x14ac:dyDescent="0.25">
      <c r="A12" s="16" t="s">
        <v>10</v>
      </c>
      <c r="B12" s="16">
        <f t="shared" si="1"/>
        <v>1609.2628971962617</v>
      </c>
      <c r="N12" s="21" t="s">
        <v>10</v>
      </c>
      <c r="O12" s="22">
        <v>8256.56</v>
      </c>
      <c r="P12" s="22">
        <v>163934.57</v>
      </c>
      <c r="Q12" s="11">
        <f t="shared" si="0"/>
        <v>172191.13</v>
      </c>
      <c r="R12" s="23">
        <v>107</v>
      </c>
    </row>
    <row r="13" spans="1:18" x14ac:dyDescent="0.25">
      <c r="A13" s="16" t="s">
        <v>11</v>
      </c>
      <c r="B13" s="16">
        <f t="shared" si="1"/>
        <v>1655.2522429906542</v>
      </c>
      <c r="N13" s="24" t="s">
        <v>11</v>
      </c>
      <c r="O13" s="25">
        <v>10290.049999999999</v>
      </c>
      <c r="P13" s="25">
        <v>166821.94</v>
      </c>
      <c r="Q13" s="26">
        <f t="shared" si="0"/>
        <v>177111.99</v>
      </c>
      <c r="R13" s="27">
        <v>107</v>
      </c>
    </row>
    <row r="14" spans="1:18" ht="13.8" thickBot="1" x14ac:dyDescent="0.3">
      <c r="A14" s="28" t="s">
        <v>25</v>
      </c>
      <c r="B14" s="29">
        <f>SUM(B2:B13)/12</f>
        <v>1508.0220327639311</v>
      </c>
      <c r="N14" s="46" t="s">
        <v>48</v>
      </c>
      <c r="O14" s="41"/>
      <c r="P14" s="42">
        <v>167475.53</v>
      </c>
    </row>
    <row r="15" spans="1:18" ht="13.8" thickTop="1" x14ac:dyDescent="0.25"/>
    <row r="16" spans="1:18" ht="12.75" customHeight="1" x14ac:dyDescent="0.25">
      <c r="N16" s="52" t="s">
        <v>52</v>
      </c>
      <c r="O16" s="37"/>
    </row>
    <row r="20" spans="15:15" x14ac:dyDescent="0.25">
      <c r="O20" s="53"/>
    </row>
    <row r="34" spans="1:2" x14ac:dyDescent="0.25">
      <c r="A34" s="31" t="s">
        <v>32</v>
      </c>
      <c r="B34" s="38">
        <v>44233</v>
      </c>
    </row>
  </sheetData>
  <mergeCells count="1">
    <mergeCell ref="A1:B1"/>
  </mergeCells>
  <printOptions horizontalCentered="1"/>
  <pageMargins left="0.70866141732283472" right="0.70866141732283472" top="1.1811023622047245" bottom="0.78740157480314965" header="0.59055118110236227" footer="0.31496062992125984"/>
  <pageSetup paperSize="9" orientation="landscape" r:id="rId1"/>
  <headerFooter>
    <oddHeader>&amp;L&amp;"Arial,Fett"Cyber Investment Club GbR (cic!)&amp;C&amp;"Arial,Fett"&amp;F &amp;A&amp;R&amp;"Arial,Fett"&amp;D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DBBBD-B987-40A1-A741-B07FF1923979}">
  <dimension ref="A1:R34"/>
  <sheetViews>
    <sheetView workbookViewId="0">
      <selection activeCell="P24" sqref="P24"/>
    </sheetView>
  </sheetViews>
  <sheetFormatPr baseColWidth="10" defaultColWidth="10.6640625" defaultRowHeight="13.2" x14ac:dyDescent="0.25"/>
  <cols>
    <col min="1" max="1" width="11.33203125" style="16" customWidth="1"/>
    <col min="2" max="2" width="11.6640625" style="16" customWidth="1"/>
    <col min="3" max="3" width="13" style="12" customWidth="1"/>
    <col min="4" max="12" width="10.6640625" style="12"/>
    <col min="13" max="13" width="1" style="12" customWidth="1"/>
    <col min="14" max="14" width="10.33203125" style="12" customWidth="1"/>
    <col min="15" max="15" width="12" style="12" customWidth="1"/>
    <col min="16" max="16" width="14.33203125" style="12" customWidth="1"/>
    <col min="17" max="17" width="13" style="12" customWidth="1"/>
    <col min="18" max="18" width="9.5546875" style="30" customWidth="1"/>
    <col min="19" max="16384" width="10.6640625" style="12"/>
  </cols>
  <sheetData>
    <row r="1" spans="1:18" x14ac:dyDescent="0.25">
      <c r="A1" s="180" t="s">
        <v>47</v>
      </c>
      <c r="B1" s="181"/>
      <c r="C1" s="11"/>
      <c r="N1" s="13" t="s">
        <v>41</v>
      </c>
      <c r="O1" s="14" t="s">
        <v>38</v>
      </c>
      <c r="P1" s="39" t="s">
        <v>43</v>
      </c>
      <c r="Q1" s="14" t="s">
        <v>39</v>
      </c>
      <c r="R1" s="15" t="s">
        <v>40</v>
      </c>
    </row>
    <row r="2" spans="1:18" x14ac:dyDescent="0.25">
      <c r="A2" s="16" t="s">
        <v>0</v>
      </c>
      <c r="B2" s="16">
        <f>Q2/R2</f>
        <v>1247.2629999999999</v>
      </c>
      <c r="C2" s="11"/>
      <c r="N2" s="17" t="s">
        <v>0</v>
      </c>
      <c r="O2" s="18">
        <v>14082.02</v>
      </c>
      <c r="P2" s="18">
        <v>110644.28</v>
      </c>
      <c r="Q2" s="19">
        <f t="shared" ref="Q2" si="0">O2+P2</f>
        <v>124726.3</v>
      </c>
      <c r="R2" s="20">
        <v>100</v>
      </c>
    </row>
    <row r="3" spans="1:18" x14ac:dyDescent="0.25">
      <c r="A3" s="16" t="s">
        <v>1</v>
      </c>
      <c r="B3" s="16">
        <f t="shared" ref="B3:B13" si="1">Q3/R3</f>
        <v>1291.7466999999999</v>
      </c>
      <c r="C3" s="11"/>
      <c r="N3" s="21" t="s">
        <v>1</v>
      </c>
      <c r="O3" s="36">
        <v>14750.27</v>
      </c>
      <c r="P3" s="22">
        <v>114424.4</v>
      </c>
      <c r="Q3" s="11">
        <f t="shared" ref="Q3:Q13" si="2">O3+P3</f>
        <v>129174.67</v>
      </c>
      <c r="R3" s="23">
        <v>100</v>
      </c>
    </row>
    <row r="4" spans="1:18" x14ac:dyDescent="0.25">
      <c r="A4" s="16" t="s">
        <v>2</v>
      </c>
      <c r="B4" s="16">
        <f t="shared" si="1"/>
        <v>1333.4504999999999</v>
      </c>
      <c r="C4" s="11"/>
      <c r="N4" s="21" t="s">
        <v>2</v>
      </c>
      <c r="O4" s="22">
        <v>15250.27</v>
      </c>
      <c r="P4" s="22">
        <v>118094.78</v>
      </c>
      <c r="Q4" s="11">
        <f t="shared" si="2"/>
        <v>133345.04999999999</v>
      </c>
      <c r="R4" s="23">
        <v>100</v>
      </c>
    </row>
    <row r="5" spans="1:18" x14ac:dyDescent="0.25">
      <c r="A5" s="16" t="s">
        <v>3</v>
      </c>
      <c r="B5" s="16">
        <f t="shared" si="1"/>
        <v>1396.5582999999999</v>
      </c>
      <c r="C5" s="11"/>
      <c r="N5" s="21" t="s">
        <v>3</v>
      </c>
      <c r="O5" s="22">
        <v>15661.6</v>
      </c>
      <c r="P5" s="22">
        <v>123994.23</v>
      </c>
      <c r="Q5" s="11">
        <f t="shared" si="2"/>
        <v>139655.82999999999</v>
      </c>
      <c r="R5" s="23">
        <v>100</v>
      </c>
    </row>
    <row r="6" spans="1:18" x14ac:dyDescent="0.25">
      <c r="A6" s="16" t="s">
        <v>4</v>
      </c>
      <c r="B6" s="16">
        <f t="shared" si="1"/>
        <v>1327.1784</v>
      </c>
      <c r="C6" s="11"/>
      <c r="N6" s="21" t="s">
        <v>4</v>
      </c>
      <c r="O6" s="22">
        <v>16727.96</v>
      </c>
      <c r="P6" s="22">
        <v>115989.88</v>
      </c>
      <c r="Q6" s="11">
        <f t="shared" si="2"/>
        <v>132717.84</v>
      </c>
      <c r="R6" s="23">
        <v>100</v>
      </c>
    </row>
    <row r="7" spans="1:18" x14ac:dyDescent="0.25">
      <c r="A7" s="16" t="s">
        <v>5</v>
      </c>
      <c r="B7" s="16">
        <f t="shared" si="1"/>
        <v>1371.9093203883494</v>
      </c>
      <c r="N7" s="21" t="s">
        <v>5</v>
      </c>
      <c r="O7" s="22">
        <v>20315.240000000002</v>
      </c>
      <c r="P7" s="22">
        <v>120991.42</v>
      </c>
      <c r="Q7" s="11">
        <f t="shared" si="2"/>
        <v>141306.66</v>
      </c>
      <c r="R7" s="23">
        <v>103</v>
      </c>
    </row>
    <row r="8" spans="1:18" x14ac:dyDescent="0.25">
      <c r="A8" s="16" t="s">
        <v>6</v>
      </c>
      <c r="B8" s="16">
        <f t="shared" si="1"/>
        <v>1410.7250485436894</v>
      </c>
      <c r="N8" s="21" t="s">
        <v>6</v>
      </c>
      <c r="O8" s="22">
        <v>20913.61</v>
      </c>
      <c r="P8" s="22">
        <v>124391.07</v>
      </c>
      <c r="Q8" s="11">
        <f t="shared" si="2"/>
        <v>145304.68</v>
      </c>
      <c r="R8" s="23">
        <v>103</v>
      </c>
    </row>
    <row r="9" spans="1:18" x14ac:dyDescent="0.25">
      <c r="A9" s="16" t="s">
        <v>7</v>
      </c>
      <c r="B9" s="16">
        <f t="shared" si="1"/>
        <v>1380.9246601941747</v>
      </c>
      <c r="N9" s="21" t="s">
        <v>7</v>
      </c>
      <c r="O9" s="22">
        <v>21654.16</v>
      </c>
      <c r="P9" s="22">
        <v>120581.08</v>
      </c>
      <c r="Q9" s="11">
        <f t="shared" si="2"/>
        <v>142235.24</v>
      </c>
      <c r="R9" s="23">
        <v>103</v>
      </c>
    </row>
    <row r="10" spans="1:18" x14ac:dyDescent="0.25">
      <c r="A10" s="16" t="s">
        <v>8</v>
      </c>
      <c r="B10" s="16">
        <f t="shared" si="1"/>
        <v>1399.6334951456311</v>
      </c>
      <c r="N10" s="21" t="s">
        <v>8</v>
      </c>
      <c r="O10" s="22">
        <v>17453.7</v>
      </c>
      <c r="P10" s="22">
        <v>126708.55</v>
      </c>
      <c r="Q10" s="11">
        <f t="shared" si="2"/>
        <v>144162.25</v>
      </c>
      <c r="R10" s="23">
        <v>103</v>
      </c>
    </row>
    <row r="11" spans="1:18" x14ac:dyDescent="0.25">
      <c r="A11" s="16" t="s">
        <v>9</v>
      </c>
      <c r="B11" s="16">
        <f t="shared" si="1"/>
        <v>1406.9276699029126</v>
      </c>
      <c r="N11" s="21" t="s">
        <v>9</v>
      </c>
      <c r="O11" s="22">
        <v>17992.07</v>
      </c>
      <c r="P11" s="22">
        <v>126921.48</v>
      </c>
      <c r="Q11" s="11">
        <f t="shared" si="2"/>
        <v>144913.54999999999</v>
      </c>
      <c r="R11" s="23">
        <v>103</v>
      </c>
    </row>
    <row r="12" spans="1:18" x14ac:dyDescent="0.25">
      <c r="A12" s="16" t="s">
        <v>10</v>
      </c>
      <c r="B12" s="16">
        <f t="shared" si="1"/>
        <v>1430.5995145631068</v>
      </c>
      <c r="N12" s="21" t="s">
        <v>10</v>
      </c>
      <c r="O12" s="22">
        <v>25013.09</v>
      </c>
      <c r="P12" s="22">
        <v>122338.66</v>
      </c>
      <c r="Q12" s="11">
        <f t="shared" si="2"/>
        <v>147351.75</v>
      </c>
      <c r="R12" s="23">
        <v>103</v>
      </c>
    </row>
    <row r="13" spans="1:18" x14ac:dyDescent="0.25">
      <c r="A13" s="16" t="s">
        <v>11</v>
      </c>
      <c r="B13" s="16">
        <f t="shared" si="1"/>
        <v>1467.1535922330097</v>
      </c>
      <c r="N13" s="24" t="s">
        <v>11</v>
      </c>
      <c r="O13" s="25">
        <v>10432.790000000001</v>
      </c>
      <c r="P13" s="25">
        <v>140684.03</v>
      </c>
      <c r="Q13" s="26">
        <f t="shared" si="2"/>
        <v>151116.82</v>
      </c>
      <c r="R13" s="27">
        <v>103</v>
      </c>
    </row>
    <row r="14" spans="1:18" ht="13.8" thickBot="1" x14ac:dyDescent="0.3">
      <c r="A14" s="28" t="s">
        <v>25</v>
      </c>
      <c r="B14" s="29">
        <f>SUM(B2:B13)/12</f>
        <v>1372.0058500809062</v>
      </c>
      <c r="N14" s="43" t="s">
        <v>46</v>
      </c>
      <c r="O14" s="41"/>
      <c r="P14" s="42">
        <v>140789.66</v>
      </c>
    </row>
    <row r="15" spans="1:18" ht="13.8" thickTop="1" x14ac:dyDescent="0.25"/>
    <row r="16" spans="1:18" ht="12.75" customHeight="1" x14ac:dyDescent="0.25">
      <c r="O16" s="37"/>
    </row>
    <row r="34" spans="1:2" x14ac:dyDescent="0.25">
      <c r="A34" s="31" t="s">
        <v>32</v>
      </c>
      <c r="B34" s="38">
        <v>43845</v>
      </c>
    </row>
  </sheetData>
  <mergeCells count="1">
    <mergeCell ref="A1:B1"/>
  </mergeCells>
  <printOptions horizontalCentered="1"/>
  <pageMargins left="0.70866141732283472" right="0.70866141732283472" top="1.1811023622047245" bottom="0.78740157480314965" header="0.59055118110236227" footer="0.31496062992125984"/>
  <pageSetup paperSize="9" orientation="landscape" r:id="rId1"/>
  <headerFooter>
    <oddHeader>&amp;L&amp;"Arial,Fett"Cyber Investment Club GbR (cic!)&amp;C&amp;"Arial,Fett"&amp;F &amp;A&amp;R&amp;"Arial,Fett"&amp;D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34"/>
  <sheetViews>
    <sheetView workbookViewId="0">
      <selection activeCell="P15" sqref="P15"/>
    </sheetView>
  </sheetViews>
  <sheetFormatPr baseColWidth="10" defaultColWidth="10.6640625" defaultRowHeight="13.2" x14ac:dyDescent="0.25"/>
  <cols>
    <col min="1" max="1" width="11.33203125" style="16" customWidth="1"/>
    <col min="2" max="2" width="11.6640625" style="16" customWidth="1"/>
    <col min="3" max="12" width="10.6640625" style="12"/>
    <col min="13" max="13" width="1" style="12" customWidth="1"/>
    <col min="14" max="14" width="10.33203125" style="12" customWidth="1"/>
    <col min="15" max="15" width="12" style="12" customWidth="1"/>
    <col min="16" max="16" width="14.33203125" style="12" customWidth="1"/>
    <col min="17" max="17" width="13" style="12" customWidth="1"/>
    <col min="18" max="18" width="9.5546875" style="30" customWidth="1"/>
    <col min="19" max="16384" width="10.6640625" style="12"/>
  </cols>
  <sheetData>
    <row r="1" spans="1:18" x14ac:dyDescent="0.25">
      <c r="A1" s="180" t="s">
        <v>42</v>
      </c>
      <c r="B1" s="181"/>
      <c r="C1" s="11"/>
      <c r="N1" s="13" t="s">
        <v>41</v>
      </c>
      <c r="O1" s="14" t="s">
        <v>38</v>
      </c>
      <c r="P1" s="39" t="s">
        <v>43</v>
      </c>
      <c r="Q1" s="14" t="s">
        <v>39</v>
      </c>
      <c r="R1" s="15" t="s">
        <v>40</v>
      </c>
    </row>
    <row r="2" spans="1:18" x14ac:dyDescent="0.25">
      <c r="A2" s="16" t="s">
        <v>0</v>
      </c>
      <c r="B2" s="16">
        <f t="shared" ref="B2:B13" si="0">Q2/R2</f>
        <v>1239.0641000000001</v>
      </c>
      <c r="C2" s="11"/>
      <c r="N2" s="17" t="s">
        <v>0</v>
      </c>
      <c r="O2" s="33">
        <v>29082.38</v>
      </c>
      <c r="P2" s="33">
        <v>94824.03</v>
      </c>
      <c r="Q2" s="19">
        <f>O2+P2</f>
        <v>123906.41</v>
      </c>
      <c r="R2" s="20">
        <v>100</v>
      </c>
    </row>
    <row r="3" spans="1:18" x14ac:dyDescent="0.25">
      <c r="A3" s="16" t="s">
        <v>1</v>
      </c>
      <c r="B3" s="16">
        <f t="shared" si="0"/>
        <v>1219.9772</v>
      </c>
      <c r="C3" s="11"/>
      <c r="N3" s="21" t="s">
        <v>1</v>
      </c>
      <c r="O3" s="36">
        <v>29582.37</v>
      </c>
      <c r="P3" s="22">
        <v>92415.35</v>
      </c>
      <c r="Q3" s="11">
        <f t="shared" ref="Q3:Q13" si="1">O3+P3</f>
        <v>121997.72</v>
      </c>
      <c r="R3" s="23">
        <v>100</v>
      </c>
    </row>
    <row r="4" spans="1:18" x14ac:dyDescent="0.25">
      <c r="A4" s="16" t="s">
        <v>2</v>
      </c>
      <c r="B4" s="16">
        <f t="shared" si="0"/>
        <v>1188.1846</v>
      </c>
      <c r="C4" s="11"/>
      <c r="N4" s="21" t="s">
        <v>2</v>
      </c>
      <c r="O4" s="22">
        <v>30222.25</v>
      </c>
      <c r="P4" s="22">
        <v>88596.21</v>
      </c>
      <c r="Q4" s="11">
        <f t="shared" si="1"/>
        <v>118818.46</v>
      </c>
      <c r="R4" s="23">
        <v>100</v>
      </c>
    </row>
    <row r="5" spans="1:18" x14ac:dyDescent="0.25">
      <c r="A5" s="16" t="s">
        <v>3</v>
      </c>
      <c r="B5" s="16">
        <f t="shared" si="0"/>
        <v>1221.1035999999999</v>
      </c>
      <c r="C5" s="11"/>
      <c r="N5" s="21" t="s">
        <v>3</v>
      </c>
      <c r="O5" s="22">
        <v>36808.160000000003</v>
      </c>
      <c r="P5" s="22">
        <v>85302.2</v>
      </c>
      <c r="Q5" s="11">
        <f t="shared" si="1"/>
        <v>122110.36</v>
      </c>
      <c r="R5" s="23">
        <v>100</v>
      </c>
    </row>
    <row r="6" spans="1:18" x14ac:dyDescent="0.25">
      <c r="A6" s="16" t="s">
        <v>4</v>
      </c>
      <c r="B6" s="16">
        <f t="shared" si="0"/>
        <v>1254.5649504950495</v>
      </c>
      <c r="C6" s="11"/>
      <c r="N6" s="21" t="s">
        <v>4</v>
      </c>
      <c r="O6" s="22">
        <v>43189.17</v>
      </c>
      <c r="P6" s="22">
        <v>83521.89</v>
      </c>
      <c r="Q6" s="11">
        <f t="shared" si="1"/>
        <v>126711.06</v>
      </c>
      <c r="R6" s="23">
        <v>101</v>
      </c>
    </row>
    <row r="7" spans="1:18" x14ac:dyDescent="0.25">
      <c r="A7" s="16" t="s">
        <v>5</v>
      </c>
      <c r="B7" s="16">
        <f t="shared" si="0"/>
        <v>1254.2650495049504</v>
      </c>
      <c r="N7" s="21" t="s">
        <v>5</v>
      </c>
      <c r="O7" s="22">
        <v>32831.730000000003</v>
      </c>
      <c r="P7" s="22">
        <v>93849.04</v>
      </c>
      <c r="Q7" s="11">
        <f t="shared" si="1"/>
        <v>126680.76999999999</v>
      </c>
      <c r="R7" s="23">
        <v>101</v>
      </c>
    </row>
    <row r="8" spans="1:18" x14ac:dyDescent="0.25">
      <c r="A8" s="16" t="s">
        <v>6</v>
      </c>
      <c r="B8" s="16">
        <f t="shared" si="0"/>
        <v>1265.9939603960395</v>
      </c>
      <c r="N8" s="21" t="s">
        <v>6</v>
      </c>
      <c r="O8" s="22">
        <v>33385.49</v>
      </c>
      <c r="P8" s="22">
        <v>94479.9</v>
      </c>
      <c r="Q8" s="11">
        <f t="shared" si="1"/>
        <v>127865.38999999998</v>
      </c>
      <c r="R8" s="23">
        <v>101</v>
      </c>
    </row>
    <row r="9" spans="1:18" x14ac:dyDescent="0.25">
      <c r="A9" s="16" t="s">
        <v>7</v>
      </c>
      <c r="B9" s="16">
        <f t="shared" si="0"/>
        <v>1294.859504950495</v>
      </c>
      <c r="N9" s="21" t="s">
        <v>7</v>
      </c>
      <c r="O9" s="22">
        <v>34127.57</v>
      </c>
      <c r="P9" s="22">
        <v>96653.24</v>
      </c>
      <c r="Q9" s="11">
        <f t="shared" si="1"/>
        <v>130780.81</v>
      </c>
      <c r="R9" s="23">
        <v>101</v>
      </c>
    </row>
    <row r="10" spans="1:18" x14ac:dyDescent="0.25">
      <c r="A10" s="16" t="s">
        <v>8</v>
      </c>
      <c r="B10" s="16">
        <f t="shared" si="0"/>
        <v>1311.0818811881188</v>
      </c>
      <c r="N10" s="21" t="s">
        <v>8</v>
      </c>
      <c r="O10" s="22">
        <v>34700.370000000003</v>
      </c>
      <c r="P10" s="22">
        <v>97718.9</v>
      </c>
      <c r="Q10" s="11">
        <f t="shared" si="1"/>
        <v>132419.26999999999</v>
      </c>
      <c r="R10" s="23">
        <v>101</v>
      </c>
    </row>
    <row r="11" spans="1:18" x14ac:dyDescent="0.25">
      <c r="A11" s="16" t="s">
        <v>9</v>
      </c>
      <c r="B11" s="16">
        <f t="shared" si="0"/>
        <v>1250.1409900990097</v>
      </c>
      <c r="N11" s="21" t="s">
        <v>9</v>
      </c>
      <c r="O11" s="22">
        <v>33580.769999999997</v>
      </c>
      <c r="P11" s="22">
        <v>92683.47</v>
      </c>
      <c r="Q11" s="11">
        <f t="shared" si="1"/>
        <v>126264.23999999999</v>
      </c>
      <c r="R11" s="23">
        <v>101</v>
      </c>
    </row>
    <row r="12" spans="1:18" x14ac:dyDescent="0.25">
      <c r="A12" s="16" t="s">
        <v>10</v>
      </c>
      <c r="B12" s="16">
        <f t="shared" si="0"/>
        <v>1242.3290999999999</v>
      </c>
      <c r="N12" s="21" t="s">
        <v>10</v>
      </c>
      <c r="O12" s="22">
        <v>18410.810000000001</v>
      </c>
      <c r="P12" s="22">
        <v>105822.1</v>
      </c>
      <c r="Q12" s="11">
        <f t="shared" si="1"/>
        <v>124232.91</v>
      </c>
      <c r="R12" s="23">
        <v>100</v>
      </c>
    </row>
    <row r="13" spans="1:18" x14ac:dyDescent="0.25">
      <c r="A13" s="16" t="s">
        <v>11</v>
      </c>
      <c r="B13" s="16">
        <f t="shared" si="0"/>
        <v>1163.1521</v>
      </c>
      <c r="N13" s="24" t="s">
        <v>11</v>
      </c>
      <c r="O13" s="25">
        <v>19025.810000000001</v>
      </c>
      <c r="P13" s="25">
        <v>97289.4</v>
      </c>
      <c r="Q13" s="26">
        <f t="shared" si="1"/>
        <v>116315.20999999999</v>
      </c>
      <c r="R13" s="27">
        <v>100</v>
      </c>
    </row>
    <row r="14" spans="1:18" ht="13.8" thickBot="1" x14ac:dyDescent="0.3">
      <c r="A14" s="28" t="s">
        <v>25</v>
      </c>
      <c r="B14" s="29">
        <f>SUM(B2:B13)/12</f>
        <v>1242.059753052805</v>
      </c>
      <c r="N14" s="43" t="s">
        <v>45</v>
      </c>
      <c r="O14" s="41"/>
      <c r="P14" s="42">
        <v>97289.41</v>
      </c>
    </row>
    <row r="15" spans="1:18" ht="13.8" thickTop="1" x14ac:dyDescent="0.25"/>
    <row r="16" spans="1:18" ht="12.75" customHeight="1" x14ac:dyDescent="0.25">
      <c r="O16" s="37"/>
    </row>
    <row r="34" spans="1:2" x14ac:dyDescent="0.25">
      <c r="A34" s="31" t="s">
        <v>32</v>
      </c>
      <c r="B34" s="38">
        <v>43482</v>
      </c>
    </row>
  </sheetData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34"/>
  <sheetViews>
    <sheetView workbookViewId="0">
      <selection activeCell="P23" sqref="P23"/>
    </sheetView>
  </sheetViews>
  <sheetFormatPr baseColWidth="10" defaultColWidth="10.6640625" defaultRowHeight="13.2" x14ac:dyDescent="0.25"/>
  <cols>
    <col min="1" max="1" width="11.33203125" style="16" customWidth="1"/>
    <col min="2" max="2" width="11.6640625" style="16" customWidth="1"/>
    <col min="3" max="11" width="10.6640625" style="12"/>
    <col min="12" max="12" width="10.6640625" style="12" customWidth="1"/>
    <col min="13" max="13" width="1" style="12" customWidth="1"/>
    <col min="14" max="14" width="10.33203125" style="12" customWidth="1"/>
    <col min="15" max="15" width="12" style="12" customWidth="1"/>
    <col min="16" max="16" width="14.33203125" style="12" customWidth="1"/>
    <col min="17" max="17" width="13" style="12" customWidth="1"/>
    <col min="18" max="18" width="9.5546875" style="30" customWidth="1"/>
    <col min="19" max="16384" width="10.6640625" style="12"/>
  </cols>
  <sheetData>
    <row r="1" spans="1:18" x14ac:dyDescent="0.25">
      <c r="A1" s="182" t="s">
        <v>37</v>
      </c>
      <c r="B1" s="181"/>
      <c r="C1" s="11"/>
      <c r="N1" s="13" t="s">
        <v>41</v>
      </c>
      <c r="O1" s="14" t="s">
        <v>38</v>
      </c>
      <c r="P1" s="39" t="s">
        <v>43</v>
      </c>
      <c r="Q1" s="14" t="s">
        <v>39</v>
      </c>
      <c r="R1" s="15" t="s">
        <v>40</v>
      </c>
    </row>
    <row r="2" spans="1:18" x14ac:dyDescent="0.25">
      <c r="A2" s="16" t="s">
        <v>0</v>
      </c>
      <c r="B2" s="16">
        <f>Q2/R2</f>
        <v>1080.8684761904763</v>
      </c>
      <c r="C2" s="11"/>
      <c r="N2" s="17" t="s">
        <v>0</v>
      </c>
      <c r="O2" s="18">
        <v>1510.06</v>
      </c>
      <c r="P2" s="18">
        <v>111981.13</v>
      </c>
      <c r="Q2" s="19">
        <f>O2+P2</f>
        <v>113491.19</v>
      </c>
      <c r="R2" s="20">
        <v>105</v>
      </c>
    </row>
    <row r="3" spans="1:18" x14ac:dyDescent="0.25">
      <c r="A3" s="16" t="s">
        <v>1</v>
      </c>
      <c r="B3" s="16">
        <f t="shared" ref="B3:B13" si="0">Q3/R3</f>
        <v>1125.1254285714285</v>
      </c>
      <c r="C3" s="11"/>
      <c r="N3" s="21" t="s">
        <v>1</v>
      </c>
      <c r="O3" s="22">
        <v>2035.06</v>
      </c>
      <c r="P3" s="22">
        <v>116103.11</v>
      </c>
      <c r="Q3" s="11">
        <f t="shared" ref="Q3:Q13" si="1">O3+P3</f>
        <v>118138.17</v>
      </c>
      <c r="R3" s="23">
        <v>105</v>
      </c>
    </row>
    <row r="4" spans="1:18" x14ac:dyDescent="0.25">
      <c r="A4" s="16" t="s">
        <v>2</v>
      </c>
      <c r="B4" s="16">
        <f t="shared" si="0"/>
        <v>1142.5144761904762</v>
      </c>
      <c r="C4" s="11"/>
      <c r="N4" s="21" t="s">
        <v>2</v>
      </c>
      <c r="O4" s="22">
        <v>2854.61</v>
      </c>
      <c r="P4" s="22">
        <v>117109.41</v>
      </c>
      <c r="Q4" s="11">
        <f t="shared" si="1"/>
        <v>119964.02</v>
      </c>
      <c r="R4" s="23">
        <v>105</v>
      </c>
    </row>
    <row r="5" spans="1:18" x14ac:dyDescent="0.25">
      <c r="A5" s="16" t="s">
        <v>3</v>
      </c>
      <c r="B5" s="16">
        <f t="shared" si="0"/>
        <v>1147.164</v>
      </c>
      <c r="C5" s="11"/>
      <c r="N5" s="21" t="s">
        <v>3</v>
      </c>
      <c r="O5" s="22">
        <v>3638.88</v>
      </c>
      <c r="P5" s="22">
        <v>116813.34</v>
      </c>
      <c r="Q5" s="11">
        <f t="shared" si="1"/>
        <v>120452.22</v>
      </c>
      <c r="R5" s="23">
        <v>105</v>
      </c>
    </row>
    <row r="6" spans="1:18" x14ac:dyDescent="0.25">
      <c r="A6" s="16" t="s">
        <v>4</v>
      </c>
      <c r="B6" s="16">
        <f t="shared" si="0"/>
        <v>1147.4459615384617</v>
      </c>
      <c r="C6" s="11"/>
      <c r="N6" s="21" t="s">
        <v>4</v>
      </c>
      <c r="O6" s="22">
        <v>19884.990000000002</v>
      </c>
      <c r="P6" s="22">
        <v>99449.39</v>
      </c>
      <c r="Q6" s="11">
        <f t="shared" si="1"/>
        <v>119334.38</v>
      </c>
      <c r="R6" s="23">
        <v>104</v>
      </c>
    </row>
    <row r="7" spans="1:18" x14ac:dyDescent="0.25">
      <c r="A7" s="16" t="s">
        <v>5</v>
      </c>
      <c r="B7" s="16">
        <f t="shared" si="0"/>
        <v>1137.0853846153846</v>
      </c>
      <c r="N7" s="21" t="s">
        <v>5</v>
      </c>
      <c r="O7" s="22">
        <v>20528.46</v>
      </c>
      <c r="P7" s="22">
        <v>97728.42</v>
      </c>
      <c r="Q7" s="11">
        <f t="shared" si="1"/>
        <v>118256.88</v>
      </c>
      <c r="R7" s="23">
        <v>104</v>
      </c>
    </row>
    <row r="8" spans="1:18" x14ac:dyDescent="0.25">
      <c r="A8" s="16" t="s">
        <v>6</v>
      </c>
      <c r="B8" s="16">
        <f t="shared" si="0"/>
        <v>1136.05375</v>
      </c>
      <c r="N8" s="21" t="s">
        <v>6</v>
      </c>
      <c r="O8" s="22">
        <v>21102.799999999999</v>
      </c>
      <c r="P8" s="22">
        <v>97046.79</v>
      </c>
      <c r="Q8" s="11">
        <f t="shared" si="1"/>
        <v>118149.59</v>
      </c>
      <c r="R8" s="23">
        <v>104</v>
      </c>
    </row>
    <row r="9" spans="1:18" x14ac:dyDescent="0.25">
      <c r="A9" s="16" t="s">
        <v>7</v>
      </c>
      <c r="B9" s="16">
        <f t="shared" si="0"/>
        <v>1118.1422115384617</v>
      </c>
      <c r="N9" s="21" t="s">
        <v>7</v>
      </c>
      <c r="O9" s="22">
        <v>21618.720000000001</v>
      </c>
      <c r="P9" s="22">
        <v>94668.07</v>
      </c>
      <c r="Q9" s="11">
        <f t="shared" si="1"/>
        <v>116286.79000000001</v>
      </c>
      <c r="R9" s="23">
        <v>104</v>
      </c>
    </row>
    <row r="10" spans="1:18" x14ac:dyDescent="0.25">
      <c r="A10" s="16" t="s">
        <v>8</v>
      </c>
      <c r="B10" s="16">
        <f t="shared" si="0"/>
        <v>1153.1737500000002</v>
      </c>
      <c r="N10" s="21" t="s">
        <v>8</v>
      </c>
      <c r="O10" s="22">
        <v>22314.18</v>
      </c>
      <c r="P10" s="22">
        <v>97615.89</v>
      </c>
      <c r="Q10" s="11">
        <f t="shared" si="1"/>
        <v>119930.07</v>
      </c>
      <c r="R10" s="23">
        <v>104</v>
      </c>
    </row>
    <row r="11" spans="1:18" x14ac:dyDescent="0.25">
      <c r="A11" s="16" t="s">
        <v>9</v>
      </c>
      <c r="B11" s="16">
        <f t="shared" si="0"/>
        <v>1180.1950476190475</v>
      </c>
      <c r="N11" s="21" t="s">
        <v>9</v>
      </c>
      <c r="O11" s="22">
        <v>36561.58</v>
      </c>
      <c r="P11" s="22">
        <v>87358.9</v>
      </c>
      <c r="Q11" s="11">
        <f t="shared" si="1"/>
        <v>123920.48</v>
      </c>
      <c r="R11" s="23">
        <v>105</v>
      </c>
    </row>
    <row r="12" spans="1:18" x14ac:dyDescent="0.25">
      <c r="A12" s="16" t="s">
        <v>10</v>
      </c>
      <c r="B12" s="16">
        <f t="shared" si="0"/>
        <v>1186.0921904761904</v>
      </c>
      <c r="N12" s="21" t="s">
        <v>10</v>
      </c>
      <c r="O12" s="34">
        <v>37086.559999999998</v>
      </c>
      <c r="P12" s="34">
        <v>87453.119999999995</v>
      </c>
      <c r="Q12" s="11">
        <f t="shared" si="1"/>
        <v>124539.68</v>
      </c>
      <c r="R12" s="23">
        <v>105</v>
      </c>
    </row>
    <row r="13" spans="1:18" x14ac:dyDescent="0.25">
      <c r="A13" s="16" t="s">
        <v>11</v>
      </c>
      <c r="B13" s="16">
        <f t="shared" si="0"/>
        <v>1204.0560952380952</v>
      </c>
      <c r="N13" s="24" t="s">
        <v>11</v>
      </c>
      <c r="O13" s="35">
        <v>34608.21</v>
      </c>
      <c r="P13" s="35">
        <v>91817.68</v>
      </c>
      <c r="Q13" s="26">
        <f t="shared" si="1"/>
        <v>126425.88999999998</v>
      </c>
      <c r="R13" s="27">
        <v>105</v>
      </c>
    </row>
    <row r="14" spans="1:18" ht="13.8" thickBot="1" x14ac:dyDescent="0.3">
      <c r="A14" s="28" t="s">
        <v>25</v>
      </c>
      <c r="B14" s="29">
        <f>SUM(B2:B13)/12</f>
        <v>1146.4930643315017</v>
      </c>
      <c r="N14" s="40" t="s">
        <v>44</v>
      </c>
      <c r="O14" s="41"/>
      <c r="P14" s="42">
        <v>91164.83</v>
      </c>
    </row>
    <row r="15" spans="1:18" ht="13.8" thickTop="1" x14ac:dyDescent="0.25"/>
    <row r="34" spans="1:2" x14ac:dyDescent="0.25">
      <c r="A34" s="31" t="s">
        <v>32</v>
      </c>
      <c r="B34" s="32">
        <v>43100</v>
      </c>
    </row>
  </sheetData>
  <mergeCells count="1">
    <mergeCell ref="A1:B1"/>
  </mergeCells>
  <printOptions horizontalCentered="1"/>
  <pageMargins left="0.23622047244094491" right="0.15748031496062992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4"/>
  <sheetViews>
    <sheetView workbookViewId="0">
      <selection activeCell="N27" sqref="N27"/>
    </sheetView>
  </sheetViews>
  <sheetFormatPr baseColWidth="10" defaultRowHeight="13.2" x14ac:dyDescent="0.25"/>
  <cols>
    <col min="1" max="1" width="11.33203125" style="3" customWidth="1"/>
    <col min="2" max="2" width="11.6640625" style="3" bestFit="1" customWidth="1"/>
  </cols>
  <sheetData>
    <row r="1" spans="1:3" x14ac:dyDescent="0.25">
      <c r="A1" s="180" t="s">
        <v>36</v>
      </c>
      <c r="B1" s="183"/>
      <c r="C1" s="2"/>
    </row>
    <row r="2" spans="1:3" x14ac:dyDescent="0.25">
      <c r="A2" s="3" t="s">
        <v>0</v>
      </c>
      <c r="B2" s="3">
        <v>973.54</v>
      </c>
      <c r="C2" s="2"/>
    </row>
    <row r="3" spans="1:3" x14ac:dyDescent="0.25">
      <c r="A3" s="3" t="s">
        <v>1</v>
      </c>
      <c r="B3" s="3">
        <v>972.79</v>
      </c>
      <c r="C3" s="2"/>
    </row>
    <row r="4" spans="1:3" x14ac:dyDescent="0.25">
      <c r="A4" s="3" t="s">
        <v>2</v>
      </c>
      <c r="B4" s="3">
        <v>980.35</v>
      </c>
      <c r="C4" s="2"/>
    </row>
    <row r="5" spans="1:3" x14ac:dyDescent="0.25">
      <c r="A5" s="3" t="s">
        <v>3</v>
      </c>
      <c r="B5" s="3">
        <v>1004.56</v>
      </c>
      <c r="C5" s="2"/>
    </row>
    <row r="6" spans="1:3" x14ac:dyDescent="0.25">
      <c r="A6" s="3" t="s">
        <v>4</v>
      </c>
      <c r="B6" s="3">
        <v>1014.54</v>
      </c>
      <c r="C6" s="2"/>
    </row>
    <row r="7" spans="1:3" x14ac:dyDescent="0.25">
      <c r="A7" s="3" t="s">
        <v>5</v>
      </c>
      <c r="B7" s="3">
        <v>997.54</v>
      </c>
    </row>
    <row r="8" spans="1:3" x14ac:dyDescent="0.25">
      <c r="A8" s="3" t="s">
        <v>6</v>
      </c>
      <c r="B8" s="3">
        <v>1048.8499999999999</v>
      </c>
    </row>
    <row r="9" spans="1:3" x14ac:dyDescent="0.25">
      <c r="A9" s="3" t="s">
        <v>7</v>
      </c>
      <c r="B9" s="3">
        <v>1038.56</v>
      </c>
    </row>
    <row r="10" spans="1:3" x14ac:dyDescent="0.25">
      <c r="A10" s="3" t="s">
        <v>8</v>
      </c>
      <c r="B10" s="3">
        <v>1044.24</v>
      </c>
    </row>
    <row r="11" spans="1:3" x14ac:dyDescent="0.25">
      <c r="A11" s="3" t="s">
        <v>9</v>
      </c>
      <c r="B11" s="3">
        <v>1031.04</v>
      </c>
    </row>
    <row r="12" spans="1:3" x14ac:dyDescent="0.25">
      <c r="A12" s="3" t="s">
        <v>10</v>
      </c>
      <c r="B12" s="3">
        <v>1036.8399999999999</v>
      </c>
    </row>
    <row r="13" spans="1:3" x14ac:dyDescent="0.25">
      <c r="A13" s="3" t="s">
        <v>11</v>
      </c>
      <c r="B13" s="3">
        <v>1076.46</v>
      </c>
    </row>
    <row r="15" spans="1:3" x14ac:dyDescent="0.25">
      <c r="A15" s="7" t="s">
        <v>25</v>
      </c>
      <c r="B15" s="8">
        <f>SUM(B2:B13)/12</f>
        <v>1018.2758333333331</v>
      </c>
    </row>
    <row r="34" spans="1:2" x14ac:dyDescent="0.25">
      <c r="A34" s="9" t="s">
        <v>32</v>
      </c>
      <c r="B34" s="10">
        <v>42735</v>
      </c>
    </row>
  </sheetData>
  <mergeCells count="1">
    <mergeCell ref="A1:B1"/>
  </mergeCells>
  <printOptions horizontalCentered="1"/>
  <pageMargins left="0.23622047244094491" right="0.15748031496062992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4"/>
  <sheetViews>
    <sheetView workbookViewId="0">
      <selection activeCell="J36" sqref="J36"/>
    </sheetView>
  </sheetViews>
  <sheetFormatPr baseColWidth="10" defaultRowHeight="13.2" x14ac:dyDescent="0.25"/>
  <cols>
    <col min="1" max="1" width="11.33203125" style="3" customWidth="1"/>
    <col min="2" max="2" width="11.6640625" style="3" bestFit="1" customWidth="1"/>
  </cols>
  <sheetData>
    <row r="1" spans="1:3" x14ac:dyDescent="0.25">
      <c r="A1" s="180" t="s">
        <v>35</v>
      </c>
      <c r="B1" s="183"/>
      <c r="C1" s="2"/>
    </row>
    <row r="2" spans="1:3" x14ac:dyDescent="0.25">
      <c r="A2" s="3" t="s">
        <v>0</v>
      </c>
      <c r="B2" s="3">
        <v>943</v>
      </c>
      <c r="C2" s="2"/>
    </row>
    <row r="3" spans="1:3" x14ac:dyDescent="0.25">
      <c r="A3" s="3" t="s">
        <v>1</v>
      </c>
      <c r="B3" s="3">
        <v>974.29</v>
      </c>
      <c r="C3" s="2"/>
    </row>
    <row r="4" spans="1:3" x14ac:dyDescent="0.25">
      <c r="A4" s="3" t="s">
        <v>2</v>
      </c>
      <c r="B4" s="3">
        <v>976.97</v>
      </c>
      <c r="C4" s="2"/>
    </row>
    <row r="5" spans="1:3" x14ac:dyDescent="0.25">
      <c r="A5" s="3" t="s">
        <v>3</v>
      </c>
      <c r="B5" s="3">
        <v>986.12</v>
      </c>
      <c r="C5" s="2"/>
    </row>
    <row r="6" spans="1:3" x14ac:dyDescent="0.25">
      <c r="A6" s="3" t="s">
        <v>4</v>
      </c>
      <c r="B6" s="3">
        <v>994.49</v>
      </c>
      <c r="C6" s="2"/>
    </row>
    <row r="7" spans="1:3" x14ac:dyDescent="0.25">
      <c r="A7" s="3" t="s">
        <v>5</v>
      </c>
      <c r="B7" s="3">
        <v>962.95</v>
      </c>
    </row>
    <row r="8" spans="1:3" x14ac:dyDescent="0.25">
      <c r="A8" s="3" t="s">
        <v>6</v>
      </c>
      <c r="B8" s="3">
        <v>1000.2</v>
      </c>
    </row>
    <row r="9" spans="1:3" x14ac:dyDescent="0.25">
      <c r="A9" s="3" t="s">
        <v>7</v>
      </c>
      <c r="B9" s="3">
        <v>961.49</v>
      </c>
    </row>
    <row r="10" spans="1:3" x14ac:dyDescent="0.25">
      <c r="A10" s="3" t="s">
        <v>8</v>
      </c>
      <c r="B10" s="3">
        <v>944.61</v>
      </c>
    </row>
    <row r="11" spans="1:3" x14ac:dyDescent="0.25">
      <c r="A11" s="3" t="s">
        <v>9</v>
      </c>
      <c r="B11" s="3">
        <v>999.53</v>
      </c>
    </row>
    <row r="12" spans="1:3" x14ac:dyDescent="0.25">
      <c r="A12" s="3" t="s">
        <v>10</v>
      </c>
      <c r="B12" s="3">
        <v>1027.3599999999999</v>
      </c>
    </row>
    <row r="13" spans="1:3" x14ac:dyDescent="0.25">
      <c r="A13" s="3" t="s">
        <v>11</v>
      </c>
      <c r="B13" s="3">
        <v>1004.62</v>
      </c>
    </row>
    <row r="15" spans="1:3" x14ac:dyDescent="0.25">
      <c r="A15" s="7" t="s">
        <v>25</v>
      </c>
      <c r="B15" s="8">
        <f>SUM(B2:B13)/12</f>
        <v>981.30250000000012</v>
      </c>
    </row>
    <row r="34" spans="1:2" x14ac:dyDescent="0.25">
      <c r="A34" s="9" t="s">
        <v>32</v>
      </c>
      <c r="B34" s="10">
        <v>42369</v>
      </c>
    </row>
  </sheetData>
  <mergeCells count="1">
    <mergeCell ref="A1:B1"/>
  </mergeCells>
  <printOptions horizontalCentered="1"/>
  <pageMargins left="0.23622047244094491" right="0.15748031496062992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workbookViewId="0">
      <selection activeCell="B16" sqref="B16"/>
    </sheetView>
  </sheetViews>
  <sheetFormatPr baseColWidth="10" defaultRowHeight="13.2" x14ac:dyDescent="0.25"/>
  <cols>
    <col min="1" max="1" width="11.33203125" style="3" customWidth="1"/>
    <col min="2" max="2" width="11.6640625" style="3" bestFit="1" customWidth="1"/>
  </cols>
  <sheetData>
    <row r="1" spans="1:3" x14ac:dyDescent="0.25">
      <c r="A1" s="184" t="s">
        <v>34</v>
      </c>
      <c r="B1" s="183"/>
      <c r="C1" s="2"/>
    </row>
    <row r="2" spans="1:3" x14ac:dyDescent="0.25">
      <c r="A2" s="3" t="s">
        <v>0</v>
      </c>
      <c r="B2" s="3">
        <v>1646.46</v>
      </c>
      <c r="C2" s="2"/>
    </row>
    <row r="3" spans="1:3" x14ac:dyDescent="0.25">
      <c r="A3" s="3" t="s">
        <v>1</v>
      </c>
      <c r="B3" s="3">
        <v>1727.87</v>
      </c>
      <c r="C3" s="2"/>
    </row>
    <row r="4" spans="1:3" x14ac:dyDescent="0.25">
      <c r="A4" s="3" t="s">
        <v>2</v>
      </c>
      <c r="B4" s="3">
        <v>1718.42</v>
      </c>
      <c r="C4" s="2"/>
    </row>
    <row r="5" spans="1:3" x14ac:dyDescent="0.25">
      <c r="A5" s="3" t="s">
        <v>3</v>
      </c>
      <c r="B5" s="3">
        <v>1722.55</v>
      </c>
      <c r="C5" s="2"/>
    </row>
    <row r="6" spans="1:3" x14ac:dyDescent="0.25">
      <c r="A6" s="3" t="s">
        <v>4</v>
      </c>
      <c r="B6" s="3">
        <v>1755.83</v>
      </c>
      <c r="C6" s="2"/>
    </row>
    <row r="7" spans="1:3" x14ac:dyDescent="0.25">
      <c r="A7" s="3" t="s">
        <v>5</v>
      </c>
      <c r="B7" s="3">
        <v>1752.58</v>
      </c>
    </row>
    <row r="8" spans="1:3" x14ac:dyDescent="0.25">
      <c r="A8" s="3" t="s">
        <v>6</v>
      </c>
      <c r="B8" s="3">
        <v>1712.81</v>
      </c>
    </row>
    <row r="9" spans="1:3" x14ac:dyDescent="0.25">
      <c r="A9" s="3" t="s">
        <v>7</v>
      </c>
      <c r="B9" s="3">
        <v>1742.8</v>
      </c>
    </row>
    <row r="10" spans="1:3" x14ac:dyDescent="0.25">
      <c r="A10" s="3" t="s">
        <v>8</v>
      </c>
      <c r="B10" s="3">
        <v>1749.88</v>
      </c>
    </row>
    <row r="11" spans="1:3" x14ac:dyDescent="0.25">
      <c r="A11" s="3" t="s">
        <v>9</v>
      </c>
      <c r="B11" s="3">
        <v>1730.22</v>
      </c>
    </row>
    <row r="12" spans="1:3" x14ac:dyDescent="0.25">
      <c r="A12" s="3" t="s">
        <v>10</v>
      </c>
      <c r="B12" s="3">
        <v>1765.73</v>
      </c>
    </row>
    <row r="13" spans="1:3" x14ac:dyDescent="0.25">
      <c r="A13" s="3" t="s">
        <v>11</v>
      </c>
      <c r="B13" s="3">
        <v>1777.99</v>
      </c>
    </row>
    <row r="15" spans="1:3" x14ac:dyDescent="0.25">
      <c r="A15" s="7" t="s">
        <v>25</v>
      </c>
      <c r="B15" s="8">
        <f>SUM(B2:B13)/12</f>
        <v>1733.5950000000003</v>
      </c>
    </row>
    <row r="34" spans="1:2" x14ac:dyDescent="0.25">
      <c r="A34" s="9" t="s">
        <v>32</v>
      </c>
      <c r="B34" s="10">
        <v>42004</v>
      </c>
    </row>
  </sheetData>
  <mergeCells count="1">
    <mergeCell ref="A1:B1"/>
  </mergeCells>
  <printOptions horizontalCentered="1"/>
  <pageMargins left="0.23622047244094491" right="0.15748031496062992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workbookViewId="0">
      <selection activeCell="B34" sqref="B34"/>
    </sheetView>
  </sheetViews>
  <sheetFormatPr baseColWidth="10" defaultRowHeight="13.2" x14ac:dyDescent="0.25"/>
  <cols>
    <col min="1" max="1" width="11.33203125" style="3" customWidth="1"/>
    <col min="2" max="2" width="11.6640625" style="3" bestFit="1" customWidth="1"/>
  </cols>
  <sheetData>
    <row r="1" spans="1:3" x14ac:dyDescent="0.25">
      <c r="A1" s="184" t="s">
        <v>33</v>
      </c>
      <c r="B1" s="183"/>
      <c r="C1" s="2"/>
    </row>
    <row r="2" spans="1:3" x14ac:dyDescent="0.25">
      <c r="A2" s="3" t="s">
        <v>0</v>
      </c>
      <c r="B2" s="3">
        <v>1545.41</v>
      </c>
      <c r="C2" s="2"/>
    </row>
    <row r="3" spans="1:3" x14ac:dyDescent="0.25">
      <c r="A3" s="3" t="s">
        <v>1</v>
      </c>
      <c r="B3" s="3">
        <v>1511.09</v>
      </c>
      <c r="C3" s="2"/>
    </row>
    <row r="4" spans="1:3" x14ac:dyDescent="0.25">
      <c r="A4" s="3" t="s">
        <v>2</v>
      </c>
      <c r="B4" s="3">
        <v>1517.38</v>
      </c>
      <c r="C4" s="2"/>
    </row>
    <row r="5" spans="1:3" x14ac:dyDescent="0.25">
      <c r="A5" s="3" t="s">
        <v>3</v>
      </c>
      <c r="B5" s="3">
        <v>1529.78</v>
      </c>
      <c r="C5" s="2"/>
    </row>
    <row r="6" spans="1:3" x14ac:dyDescent="0.25">
      <c r="A6" s="3" t="s">
        <v>4</v>
      </c>
      <c r="B6" s="3">
        <v>1537.27</v>
      </c>
      <c r="C6" s="2"/>
    </row>
    <row r="7" spans="1:3" x14ac:dyDescent="0.25">
      <c r="A7" s="3" t="s">
        <v>5</v>
      </c>
      <c r="B7" s="3">
        <v>1481.77</v>
      </c>
    </row>
    <row r="8" spans="1:3" x14ac:dyDescent="0.25">
      <c r="A8" s="3" t="s">
        <v>6</v>
      </c>
      <c r="B8" s="3">
        <v>1502.63</v>
      </c>
    </row>
    <row r="9" spans="1:3" x14ac:dyDescent="0.25">
      <c r="A9" s="3" t="s">
        <v>7</v>
      </c>
      <c r="B9" s="3">
        <v>1509.4</v>
      </c>
    </row>
    <row r="10" spans="1:3" x14ac:dyDescent="0.25">
      <c r="A10" s="3" t="s">
        <v>8</v>
      </c>
      <c r="B10" s="3">
        <v>1527.4</v>
      </c>
    </row>
    <row r="11" spans="1:3" x14ac:dyDescent="0.25">
      <c r="A11" s="3" t="s">
        <v>9</v>
      </c>
      <c r="B11" s="3">
        <v>1582.15</v>
      </c>
    </row>
    <row r="12" spans="1:3" x14ac:dyDescent="0.25">
      <c r="A12" s="3" t="s">
        <v>10</v>
      </c>
      <c r="B12" s="3">
        <v>1591.42</v>
      </c>
    </row>
    <row r="13" spans="1:3" x14ac:dyDescent="0.25">
      <c r="A13" s="3" t="s">
        <v>11</v>
      </c>
      <c r="B13" s="3">
        <v>1596.28</v>
      </c>
    </row>
    <row r="15" spans="1:3" x14ac:dyDescent="0.25">
      <c r="A15" s="7" t="s">
        <v>25</v>
      </c>
      <c r="B15" s="8">
        <f>SUM(B2:B13)/12</f>
        <v>1535.9983333333332</v>
      </c>
    </row>
    <row r="34" spans="1:2" x14ac:dyDescent="0.25">
      <c r="A34" s="9" t="s">
        <v>32</v>
      </c>
      <c r="B34" s="10">
        <v>41639</v>
      </c>
    </row>
  </sheetData>
  <mergeCells count="1">
    <mergeCell ref="A1:B1"/>
  </mergeCells>
  <printOptions horizontalCentered="1"/>
  <pageMargins left="0.23622047244094491" right="0.15748031496062992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workbookViewId="0">
      <selection activeCell="B34" sqref="B34"/>
    </sheetView>
  </sheetViews>
  <sheetFormatPr baseColWidth="10" defaultRowHeight="13.2" x14ac:dyDescent="0.25"/>
  <cols>
    <col min="1" max="1" width="11.33203125" style="3" customWidth="1"/>
    <col min="2" max="2" width="11.6640625" style="3" bestFit="1" customWidth="1"/>
  </cols>
  <sheetData>
    <row r="1" spans="1:3" x14ac:dyDescent="0.25">
      <c r="A1" s="184" t="s">
        <v>31</v>
      </c>
      <c r="B1" s="183"/>
      <c r="C1" s="2"/>
    </row>
    <row r="2" spans="1:3" x14ac:dyDescent="0.25">
      <c r="A2" s="3" t="s">
        <v>0</v>
      </c>
      <c r="B2" s="3">
        <v>1311.21</v>
      </c>
      <c r="C2" s="2"/>
    </row>
    <row r="3" spans="1:3" x14ac:dyDescent="0.25">
      <c r="A3" s="3" t="s">
        <v>1</v>
      </c>
      <c r="B3" s="3">
        <v>1378.08</v>
      </c>
      <c r="C3" s="2"/>
    </row>
    <row r="4" spans="1:3" x14ac:dyDescent="0.25">
      <c r="A4" s="3" t="s">
        <v>2</v>
      </c>
      <c r="B4" s="3">
        <v>1408.32</v>
      </c>
      <c r="C4" s="2"/>
    </row>
    <row r="5" spans="1:3" x14ac:dyDescent="0.25">
      <c r="A5" s="3" t="s">
        <v>3</v>
      </c>
      <c r="B5" s="3">
        <v>1370.5</v>
      </c>
      <c r="C5" s="2"/>
    </row>
    <row r="6" spans="1:3" x14ac:dyDescent="0.25">
      <c r="A6" s="3" t="s">
        <v>4</v>
      </c>
      <c r="B6" s="3">
        <v>1299.44</v>
      </c>
      <c r="C6" s="2"/>
    </row>
    <row r="7" spans="1:3" x14ac:dyDescent="0.25">
      <c r="A7" s="3" t="s">
        <v>5</v>
      </c>
      <c r="B7" s="3">
        <v>1409.39</v>
      </c>
    </row>
    <row r="8" spans="1:3" x14ac:dyDescent="0.25">
      <c r="A8" s="3" t="s">
        <v>6</v>
      </c>
      <c r="B8" s="3">
        <v>1382.82</v>
      </c>
    </row>
    <row r="9" spans="1:3" x14ac:dyDescent="0.25">
      <c r="A9" s="3" t="s">
        <v>7</v>
      </c>
      <c r="B9" s="3">
        <v>1435.46</v>
      </c>
    </row>
    <row r="10" spans="1:3" x14ac:dyDescent="0.25">
      <c r="A10" s="3" t="s">
        <v>8</v>
      </c>
      <c r="B10" s="3">
        <v>1435.95</v>
      </c>
    </row>
    <row r="11" spans="1:3" x14ac:dyDescent="0.25">
      <c r="A11" s="3" t="s">
        <v>9</v>
      </c>
      <c r="B11" s="3">
        <v>1453.37</v>
      </c>
    </row>
    <row r="12" spans="1:3" x14ac:dyDescent="0.25">
      <c r="A12" s="3" t="s">
        <v>10</v>
      </c>
      <c r="B12" s="3">
        <v>1443.79</v>
      </c>
    </row>
    <row r="13" spans="1:3" x14ac:dyDescent="0.25">
      <c r="A13" s="3" t="s">
        <v>11</v>
      </c>
      <c r="B13" s="3">
        <v>1461.02</v>
      </c>
    </row>
    <row r="15" spans="1:3" x14ac:dyDescent="0.25">
      <c r="A15" s="7" t="s">
        <v>25</v>
      </c>
      <c r="B15" s="8">
        <f>SUM(B2:B13)/12</f>
        <v>1399.1125000000002</v>
      </c>
    </row>
    <row r="34" spans="1:2" x14ac:dyDescent="0.25">
      <c r="A34" s="9" t="s">
        <v>32</v>
      </c>
      <c r="B34" s="10">
        <v>41274</v>
      </c>
    </row>
  </sheetData>
  <mergeCells count="1">
    <mergeCell ref="A1:B1"/>
  </mergeCells>
  <printOptions horizontalCentered="1"/>
  <pageMargins left="0.23622047244094491" right="0.15748031496062992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workbookViewId="0">
      <selection activeCell="B34" sqref="B34"/>
    </sheetView>
  </sheetViews>
  <sheetFormatPr baseColWidth="10" defaultRowHeight="13.2" x14ac:dyDescent="0.25"/>
  <cols>
    <col min="1" max="1" width="11.33203125" style="3" customWidth="1"/>
    <col min="2" max="2" width="11.6640625" style="3" bestFit="1" customWidth="1"/>
  </cols>
  <sheetData>
    <row r="1" spans="1:3" x14ac:dyDescent="0.25">
      <c r="A1" s="184" t="s">
        <v>30</v>
      </c>
      <c r="B1" s="183"/>
      <c r="C1" s="2"/>
    </row>
    <row r="2" spans="1:3" x14ac:dyDescent="0.25">
      <c r="A2" s="3" t="s">
        <v>0</v>
      </c>
      <c r="B2" s="3">
        <v>1232.8800000000001</v>
      </c>
      <c r="C2" s="2"/>
    </row>
    <row r="3" spans="1:3" x14ac:dyDescent="0.25">
      <c r="A3" s="3" t="s">
        <v>1</v>
      </c>
      <c r="B3" s="3">
        <v>1265.47</v>
      </c>
      <c r="C3" s="2"/>
    </row>
    <row r="4" spans="1:3" x14ac:dyDescent="0.25">
      <c r="A4" s="3" t="s">
        <v>2</v>
      </c>
      <c r="B4" s="3">
        <v>1247.3499999999999</v>
      </c>
      <c r="C4" s="2"/>
    </row>
    <row r="5" spans="1:3" x14ac:dyDescent="0.25">
      <c r="A5" s="3" t="s">
        <v>3</v>
      </c>
      <c r="B5" s="3">
        <v>1313.29</v>
      </c>
      <c r="C5" s="2"/>
    </row>
    <row r="6" spans="1:3" x14ac:dyDescent="0.25">
      <c r="A6" s="3" t="s">
        <v>4</v>
      </c>
      <c r="B6" s="3">
        <v>1308.3800000000001</v>
      </c>
      <c r="C6" s="2"/>
    </row>
    <row r="7" spans="1:3" x14ac:dyDescent="0.25">
      <c r="A7" s="3" t="s">
        <v>5</v>
      </c>
      <c r="B7" s="3">
        <v>1297</v>
      </c>
    </row>
    <row r="8" spans="1:3" x14ac:dyDescent="0.25">
      <c r="A8" s="3" t="s">
        <v>6</v>
      </c>
      <c r="B8" s="3">
        <v>1276.56</v>
      </c>
    </row>
    <row r="9" spans="1:3" x14ac:dyDescent="0.25">
      <c r="A9" s="3" t="s">
        <v>7</v>
      </c>
      <c r="B9" s="3">
        <v>1173.96</v>
      </c>
    </row>
    <row r="10" spans="1:3" x14ac:dyDescent="0.25">
      <c r="A10" s="3" t="s">
        <v>8</v>
      </c>
      <c r="B10" s="3">
        <v>1142.53</v>
      </c>
    </row>
    <row r="11" spans="1:3" x14ac:dyDescent="0.25">
      <c r="A11" s="3" t="s">
        <v>9</v>
      </c>
      <c r="B11" s="3">
        <v>1248.24</v>
      </c>
    </row>
    <row r="12" spans="1:3" x14ac:dyDescent="0.25">
      <c r="A12" s="3" t="s">
        <v>10</v>
      </c>
      <c r="B12" s="3">
        <v>1247.4100000000001</v>
      </c>
    </row>
    <row r="13" spans="1:3" x14ac:dyDescent="0.25">
      <c r="A13" s="3" t="s">
        <v>11</v>
      </c>
      <c r="B13" s="3">
        <v>1240.69</v>
      </c>
    </row>
    <row r="15" spans="1:3" x14ac:dyDescent="0.25">
      <c r="A15" s="7" t="s">
        <v>25</v>
      </c>
      <c r="B15" s="8">
        <f>SUM(B2:B13)/12</f>
        <v>1249.48</v>
      </c>
    </row>
    <row r="34" spans="1:2" x14ac:dyDescent="0.25">
      <c r="A34" s="9" t="s">
        <v>32</v>
      </c>
      <c r="B34" s="10">
        <v>40908</v>
      </c>
    </row>
  </sheetData>
  <mergeCells count="1">
    <mergeCell ref="A1:B1"/>
  </mergeCells>
  <printOptions horizontalCentered="1"/>
  <pageMargins left="0.23622047244094491" right="0.15748031496062992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workbookViewId="0">
      <selection activeCell="B34" sqref="B34"/>
    </sheetView>
  </sheetViews>
  <sheetFormatPr baseColWidth="10" defaultRowHeight="13.2" x14ac:dyDescent="0.25"/>
  <cols>
    <col min="1" max="1" width="11.33203125" style="3" customWidth="1"/>
    <col min="2" max="2" width="11.6640625" style="3" bestFit="1" customWidth="1"/>
  </cols>
  <sheetData>
    <row r="1" spans="1:3" x14ac:dyDescent="0.25">
      <c r="A1" s="184" t="s">
        <v>29</v>
      </c>
      <c r="B1" s="183"/>
      <c r="C1" s="2"/>
    </row>
    <row r="2" spans="1:3" x14ac:dyDescent="0.25">
      <c r="A2" s="3" t="s">
        <v>0</v>
      </c>
      <c r="B2" s="3">
        <v>1034.27</v>
      </c>
      <c r="C2" s="2"/>
    </row>
    <row r="3" spans="1:3" x14ac:dyDescent="0.25">
      <c r="A3" s="3" t="s">
        <v>1</v>
      </c>
      <c r="B3" s="3">
        <v>1049.42</v>
      </c>
      <c r="C3" s="2"/>
    </row>
    <row r="4" spans="1:3" x14ac:dyDescent="0.25">
      <c r="A4" s="3" t="s">
        <v>2</v>
      </c>
      <c r="B4" s="3">
        <v>1122.48</v>
      </c>
      <c r="C4" s="2"/>
    </row>
    <row r="5" spans="1:3" x14ac:dyDescent="0.25">
      <c r="A5" s="3" t="s">
        <v>3</v>
      </c>
      <c r="B5" s="3">
        <v>1124.3599999999999</v>
      </c>
      <c r="C5" s="2"/>
    </row>
    <row r="6" spans="1:3" x14ac:dyDescent="0.25">
      <c r="A6" s="3" t="s">
        <v>4</v>
      </c>
      <c r="B6" s="3">
        <v>1086.7</v>
      </c>
      <c r="C6" s="2"/>
    </row>
    <row r="7" spans="1:3" x14ac:dyDescent="0.25">
      <c r="A7" s="3" t="s">
        <v>5</v>
      </c>
      <c r="B7" s="3">
        <v>1071.3499999999999</v>
      </c>
    </row>
    <row r="8" spans="1:3" x14ac:dyDescent="0.25">
      <c r="A8" s="3" t="s">
        <v>6</v>
      </c>
      <c r="B8" s="3">
        <v>1110.57</v>
      </c>
    </row>
    <row r="9" spans="1:3" x14ac:dyDescent="0.25">
      <c r="A9" s="3" t="s">
        <v>7</v>
      </c>
      <c r="B9" s="3">
        <v>1110.8900000000001</v>
      </c>
    </row>
    <row r="10" spans="1:3" x14ac:dyDescent="0.25">
      <c r="A10" s="3" t="s">
        <v>8</v>
      </c>
      <c r="B10" s="3">
        <v>1164.32</v>
      </c>
    </row>
    <row r="11" spans="1:3" x14ac:dyDescent="0.25">
      <c r="A11" s="3" t="s">
        <v>9</v>
      </c>
      <c r="B11" s="3">
        <v>1216.17</v>
      </c>
    </row>
    <row r="12" spans="1:3" x14ac:dyDescent="0.25">
      <c r="A12" s="3" t="s">
        <v>10</v>
      </c>
      <c r="B12" s="3">
        <v>1176.98</v>
      </c>
    </row>
    <row r="13" spans="1:3" x14ac:dyDescent="0.25">
      <c r="A13" s="3" t="s">
        <v>11</v>
      </c>
      <c r="B13" s="3">
        <v>1212.43</v>
      </c>
    </row>
    <row r="15" spans="1:3" x14ac:dyDescent="0.25">
      <c r="A15" s="7" t="s">
        <v>25</v>
      </c>
      <c r="B15" s="8">
        <f>SUM(B2:B13)/12</f>
        <v>1123.3283333333331</v>
      </c>
    </row>
    <row r="34" spans="1:2" x14ac:dyDescent="0.25">
      <c r="A34" s="9" t="s">
        <v>32</v>
      </c>
      <c r="B34" s="10">
        <v>40543</v>
      </c>
    </row>
  </sheetData>
  <mergeCells count="1">
    <mergeCell ref="A1:B1"/>
  </mergeCells>
  <printOptions horizontalCentered="1"/>
  <pageMargins left="0.23622047244094491" right="0.15748031496062992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workbookViewId="0">
      <selection activeCell="B34" sqref="B34"/>
    </sheetView>
  </sheetViews>
  <sheetFormatPr baseColWidth="10" defaultRowHeight="13.2" x14ac:dyDescent="0.25"/>
  <cols>
    <col min="1" max="1" width="11.33203125" style="3" customWidth="1"/>
    <col min="2" max="2" width="11.6640625" style="3" bestFit="1" customWidth="1"/>
  </cols>
  <sheetData>
    <row r="1" spans="1:3" x14ac:dyDescent="0.25">
      <c r="A1" s="185" t="s">
        <v>26</v>
      </c>
      <c r="B1" s="183"/>
      <c r="C1" s="2"/>
    </row>
    <row r="2" spans="1:3" x14ac:dyDescent="0.25">
      <c r="A2" s="3" t="s">
        <v>0</v>
      </c>
      <c r="B2" s="3">
        <v>720.64</v>
      </c>
      <c r="C2" s="2"/>
    </row>
    <row r="3" spans="1:3" x14ac:dyDescent="0.25">
      <c r="A3" s="3" t="s">
        <v>1</v>
      </c>
      <c r="B3" s="3">
        <v>682.17</v>
      </c>
      <c r="C3" s="2"/>
    </row>
    <row r="4" spans="1:3" x14ac:dyDescent="0.25">
      <c r="A4" s="3" t="s">
        <v>2</v>
      </c>
      <c r="B4" s="3">
        <v>720.18</v>
      </c>
      <c r="C4" s="2"/>
    </row>
    <row r="5" spans="1:3" x14ac:dyDescent="0.25">
      <c r="A5" s="3" t="s">
        <v>3</v>
      </c>
      <c r="B5" s="3">
        <v>856.08</v>
      </c>
      <c r="C5" s="2"/>
    </row>
    <row r="6" spans="1:3" x14ac:dyDescent="0.25">
      <c r="A6" s="3" t="s">
        <v>4</v>
      </c>
      <c r="B6" s="3">
        <v>903.63</v>
      </c>
      <c r="C6" s="2"/>
    </row>
    <row r="7" spans="1:3" x14ac:dyDescent="0.25">
      <c r="A7" s="3" t="s">
        <v>5</v>
      </c>
      <c r="B7" s="3">
        <v>878.52</v>
      </c>
    </row>
    <row r="8" spans="1:3" x14ac:dyDescent="0.25">
      <c r="A8" s="3" t="s">
        <v>6</v>
      </c>
      <c r="B8" s="3">
        <v>962.9</v>
      </c>
    </row>
    <row r="9" spans="1:3" x14ac:dyDescent="0.25">
      <c r="A9" s="3" t="s">
        <v>7</v>
      </c>
      <c r="B9" s="3">
        <v>1026.5</v>
      </c>
    </row>
    <row r="10" spans="1:3" x14ac:dyDescent="0.25">
      <c r="A10" s="3" t="s">
        <v>8</v>
      </c>
      <c r="B10" s="3">
        <v>1064.98</v>
      </c>
    </row>
    <row r="11" spans="1:3" x14ac:dyDescent="0.25">
      <c r="A11" s="3" t="s">
        <v>9</v>
      </c>
      <c r="B11" s="3">
        <v>1033.78</v>
      </c>
    </row>
    <row r="12" spans="1:3" x14ac:dyDescent="0.25">
      <c r="A12" s="3" t="s">
        <v>10</v>
      </c>
      <c r="B12" s="3">
        <v>1039.23</v>
      </c>
    </row>
    <row r="13" spans="1:3" x14ac:dyDescent="0.25">
      <c r="A13" s="3" t="s">
        <v>11</v>
      </c>
      <c r="B13" s="3">
        <v>1086.4100000000001</v>
      </c>
    </row>
    <row r="15" spans="1:3" x14ac:dyDescent="0.25">
      <c r="A15" s="7" t="s">
        <v>25</v>
      </c>
      <c r="B15" s="8">
        <f>SUM(B2:B13)/12</f>
        <v>914.58499999999992</v>
      </c>
    </row>
    <row r="34" spans="1:2" x14ac:dyDescent="0.25">
      <c r="A34" s="9" t="s">
        <v>32</v>
      </c>
      <c r="B34" s="10">
        <v>40178</v>
      </c>
    </row>
  </sheetData>
  <mergeCells count="1">
    <mergeCell ref="A1:B1"/>
  </mergeCells>
  <phoneticPr fontId="2" type="noConversion"/>
  <printOptions horizontalCentered="1"/>
  <pageMargins left="0.23622047244094491" right="0.15748031496062992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workbookViewId="0">
      <selection activeCell="B34" sqref="B34"/>
    </sheetView>
  </sheetViews>
  <sheetFormatPr baseColWidth="10" defaultRowHeight="13.2" x14ac:dyDescent="0.25"/>
  <cols>
    <col min="1" max="1" width="11.33203125" style="3" customWidth="1"/>
    <col min="2" max="2" width="11.6640625" style="3" bestFit="1" customWidth="1"/>
  </cols>
  <sheetData>
    <row r="1" spans="1:3" x14ac:dyDescent="0.25">
      <c r="A1" s="185" t="s">
        <v>15</v>
      </c>
      <c r="B1" s="183"/>
      <c r="C1" s="2"/>
    </row>
    <row r="2" spans="1:3" x14ac:dyDescent="0.25">
      <c r="A2" s="3" t="s">
        <v>0</v>
      </c>
      <c r="B2" s="3">
        <v>1224.71</v>
      </c>
      <c r="C2" s="2"/>
    </row>
    <row r="3" spans="1:3" x14ac:dyDescent="0.25">
      <c r="A3" s="3" t="s">
        <v>1</v>
      </c>
      <c r="B3" s="3">
        <v>1145.24</v>
      </c>
      <c r="C3" s="2"/>
    </row>
    <row r="4" spans="1:3" x14ac:dyDescent="0.25">
      <c r="A4" s="3" t="s">
        <v>2</v>
      </c>
      <c r="B4" s="3">
        <v>1086.74</v>
      </c>
      <c r="C4" s="2"/>
    </row>
    <row r="5" spans="1:3" x14ac:dyDescent="0.25">
      <c r="A5" s="3" t="s">
        <v>3</v>
      </c>
      <c r="B5" s="3">
        <v>1187.24</v>
      </c>
      <c r="C5" s="2"/>
    </row>
    <row r="6" spans="1:3" x14ac:dyDescent="0.25">
      <c r="A6" s="3" t="s">
        <v>4</v>
      </c>
      <c r="B6" s="3">
        <v>1251.3499999999999</v>
      </c>
      <c r="C6" s="2"/>
    </row>
    <row r="7" spans="1:3" x14ac:dyDescent="0.25">
      <c r="A7" s="3" t="s">
        <v>5</v>
      </c>
      <c r="B7" s="3">
        <v>1102.27</v>
      </c>
    </row>
    <row r="8" spans="1:3" x14ac:dyDescent="0.25">
      <c r="A8" s="3" t="s">
        <v>6</v>
      </c>
      <c r="B8" s="3">
        <v>1116.8900000000001</v>
      </c>
    </row>
    <row r="9" spans="1:3" x14ac:dyDescent="0.25">
      <c r="A9" s="3" t="s">
        <v>7</v>
      </c>
      <c r="B9" s="3">
        <v>1131.3699999999999</v>
      </c>
    </row>
    <row r="10" spans="1:3" x14ac:dyDescent="0.25">
      <c r="A10" s="3" t="s">
        <v>8</v>
      </c>
      <c r="B10" s="3">
        <v>999.86</v>
      </c>
    </row>
    <row r="11" spans="1:3" x14ac:dyDescent="0.25">
      <c r="A11" s="3" t="s">
        <v>9</v>
      </c>
      <c r="B11" s="3">
        <v>816.46</v>
      </c>
    </row>
    <row r="12" spans="1:3" x14ac:dyDescent="0.25">
      <c r="A12" s="3" t="s">
        <v>10</v>
      </c>
      <c r="B12" s="3">
        <v>758.31</v>
      </c>
    </row>
    <row r="13" spans="1:3" x14ac:dyDescent="0.25">
      <c r="A13" s="3" t="s">
        <v>11</v>
      </c>
      <c r="B13" s="3">
        <v>779.47</v>
      </c>
    </row>
    <row r="15" spans="1:3" x14ac:dyDescent="0.25">
      <c r="A15" s="7" t="s">
        <v>25</v>
      </c>
      <c r="B15" s="8">
        <f>SUM(B2:B13)/12</f>
        <v>1049.9925000000001</v>
      </c>
    </row>
    <row r="34" spans="1:2" x14ac:dyDescent="0.25">
      <c r="A34" s="9" t="s">
        <v>32</v>
      </c>
      <c r="B34" s="10">
        <v>39813</v>
      </c>
    </row>
  </sheetData>
  <mergeCells count="1">
    <mergeCell ref="A1:B1"/>
  </mergeCells>
  <phoneticPr fontId="2" type="noConversion"/>
  <printOptions horizontalCentered="1"/>
  <pageMargins left="0.23622047244094491" right="0.15748031496062992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workbookViewId="0">
      <selection activeCell="B34" sqref="B34"/>
    </sheetView>
  </sheetViews>
  <sheetFormatPr baseColWidth="10" defaultRowHeight="13.2" x14ac:dyDescent="0.25"/>
  <cols>
    <col min="1" max="2" width="11.33203125" style="1" customWidth="1"/>
  </cols>
  <sheetData>
    <row r="1" spans="1:3" x14ac:dyDescent="0.25">
      <c r="A1" s="184" t="s">
        <v>12</v>
      </c>
      <c r="B1" s="186"/>
      <c r="C1" s="2"/>
    </row>
    <row r="2" spans="1:3" x14ac:dyDescent="0.25">
      <c r="A2" s="1" t="s">
        <v>0</v>
      </c>
      <c r="B2" s="1">
        <v>1096.28</v>
      </c>
      <c r="C2" s="2"/>
    </row>
    <row r="3" spans="1:3" x14ac:dyDescent="0.25">
      <c r="A3" s="1" t="s">
        <v>1</v>
      </c>
      <c r="B3" s="1">
        <v>1113.98</v>
      </c>
      <c r="C3" s="2"/>
    </row>
    <row r="4" spans="1:3" x14ac:dyDescent="0.25">
      <c r="A4" s="1" t="s">
        <v>2</v>
      </c>
      <c r="B4" s="1">
        <v>1139.8699999999999</v>
      </c>
      <c r="C4" s="2"/>
    </row>
    <row r="5" spans="1:3" x14ac:dyDescent="0.25">
      <c r="A5" s="1" t="s">
        <v>3</v>
      </c>
      <c r="B5" s="1">
        <v>1178.69</v>
      </c>
      <c r="C5" s="2"/>
    </row>
    <row r="6" spans="1:3" x14ac:dyDescent="0.25">
      <c r="A6" s="1" t="s">
        <v>4</v>
      </c>
      <c r="B6" s="1">
        <v>1235.8</v>
      </c>
      <c r="C6" s="2"/>
    </row>
    <row r="7" spans="1:3" x14ac:dyDescent="0.25">
      <c r="A7" s="1" t="s">
        <v>5</v>
      </c>
      <c r="B7" s="1">
        <v>1227.8599999999999</v>
      </c>
    </row>
    <row r="8" spans="1:3" x14ac:dyDescent="0.25">
      <c r="A8" s="1" t="s">
        <v>6</v>
      </c>
      <c r="B8" s="1">
        <v>1195.8</v>
      </c>
    </row>
    <row r="9" spans="1:3" x14ac:dyDescent="0.25">
      <c r="A9" s="1" t="s">
        <v>7</v>
      </c>
      <c r="B9" s="1">
        <v>1227.19</v>
      </c>
    </row>
    <row r="10" spans="1:3" x14ac:dyDescent="0.25">
      <c r="A10" s="1" t="s">
        <v>8</v>
      </c>
      <c r="B10" s="1">
        <v>1285.55</v>
      </c>
    </row>
    <row r="11" spans="1:3" x14ac:dyDescent="0.25">
      <c r="A11" s="1" t="s">
        <v>9</v>
      </c>
      <c r="B11" s="1">
        <v>1317.46</v>
      </c>
    </row>
    <row r="12" spans="1:3" x14ac:dyDescent="0.25">
      <c r="A12" s="1" t="s">
        <v>10</v>
      </c>
      <c r="B12" s="1">
        <v>1237.82</v>
      </c>
    </row>
    <row r="13" spans="1:3" x14ac:dyDescent="0.25">
      <c r="A13" s="1" t="s">
        <v>11</v>
      </c>
      <c r="B13" s="1">
        <v>1248.5999999999999</v>
      </c>
    </row>
    <row r="15" spans="1:3" x14ac:dyDescent="0.25">
      <c r="A15" s="7" t="s">
        <v>25</v>
      </c>
      <c r="B15" s="8">
        <f>SUM(B2:B13)/12</f>
        <v>1208.7416666666666</v>
      </c>
    </row>
    <row r="34" spans="1:2" x14ac:dyDescent="0.25">
      <c r="A34" s="9" t="s">
        <v>32</v>
      </c>
      <c r="B34" s="10">
        <v>39447</v>
      </c>
    </row>
  </sheetData>
  <mergeCells count="1">
    <mergeCell ref="A1:B1"/>
  </mergeCells>
  <phoneticPr fontId="2" type="noConversion"/>
  <printOptions horizontalCentered="1"/>
  <pageMargins left="0.23622047244094491" right="0.15748031496062992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workbookViewId="0">
      <selection activeCell="B34" sqref="B34"/>
    </sheetView>
  </sheetViews>
  <sheetFormatPr baseColWidth="10" defaultRowHeight="13.2" x14ac:dyDescent="0.25"/>
  <cols>
    <col min="1" max="2" width="11.33203125" style="3" customWidth="1"/>
  </cols>
  <sheetData>
    <row r="1" spans="1:3" x14ac:dyDescent="0.25">
      <c r="A1" s="185" t="s">
        <v>13</v>
      </c>
      <c r="B1" s="183"/>
      <c r="C1" s="2"/>
    </row>
    <row r="2" spans="1:3" x14ac:dyDescent="0.25">
      <c r="A2" s="3" t="s">
        <v>0</v>
      </c>
      <c r="B2" s="3">
        <v>935.03</v>
      </c>
      <c r="C2" s="2"/>
    </row>
    <row r="3" spans="1:3" x14ac:dyDescent="0.25">
      <c r="A3" s="3" t="s">
        <v>1</v>
      </c>
      <c r="B3" s="3">
        <v>957.33</v>
      </c>
      <c r="C3" s="2"/>
    </row>
    <row r="4" spans="1:3" x14ac:dyDescent="0.25">
      <c r="A4" s="3" t="s">
        <v>2</v>
      </c>
      <c r="B4" s="3">
        <v>1001.88</v>
      </c>
      <c r="C4" s="2"/>
    </row>
    <row r="5" spans="1:3" x14ac:dyDescent="0.25">
      <c r="A5" s="3" t="s">
        <v>3</v>
      </c>
      <c r="B5" s="3">
        <v>1032.72</v>
      </c>
      <c r="C5" s="2"/>
    </row>
    <row r="6" spans="1:3" x14ac:dyDescent="0.25">
      <c r="A6" s="3" t="s">
        <v>4</v>
      </c>
      <c r="B6" s="3">
        <v>938.92</v>
      </c>
      <c r="C6" s="2"/>
    </row>
    <row r="7" spans="1:3" x14ac:dyDescent="0.25">
      <c r="A7" s="3" t="s">
        <v>5</v>
      </c>
      <c r="B7" s="3">
        <v>950.52</v>
      </c>
    </row>
    <row r="8" spans="1:3" x14ac:dyDescent="0.25">
      <c r="A8" s="3" t="s">
        <v>6</v>
      </c>
      <c r="B8" s="3">
        <v>947.36</v>
      </c>
    </row>
    <row r="9" spans="1:3" x14ac:dyDescent="0.25">
      <c r="A9" s="3" t="s">
        <v>7</v>
      </c>
      <c r="B9" s="3">
        <v>961.16</v>
      </c>
    </row>
    <row r="10" spans="1:3" x14ac:dyDescent="0.25">
      <c r="A10" s="3" t="s">
        <v>8</v>
      </c>
      <c r="B10" s="3">
        <v>986.9</v>
      </c>
    </row>
    <row r="11" spans="1:3" x14ac:dyDescent="0.25">
      <c r="A11" s="3" t="s">
        <v>9</v>
      </c>
      <c r="B11" s="3">
        <v>1020.56</v>
      </c>
    </row>
    <row r="12" spans="1:3" x14ac:dyDescent="0.25">
      <c r="A12" s="3" t="s">
        <v>10</v>
      </c>
      <c r="B12" s="3">
        <v>1043.69</v>
      </c>
    </row>
    <row r="13" spans="1:3" x14ac:dyDescent="0.25">
      <c r="A13" s="3" t="s">
        <v>11</v>
      </c>
      <c r="B13" s="3">
        <v>1092.8599999999999</v>
      </c>
    </row>
    <row r="15" spans="1:3" x14ac:dyDescent="0.25">
      <c r="A15" s="7" t="s">
        <v>25</v>
      </c>
      <c r="B15" s="8">
        <f>SUM(B2:B13)/12</f>
        <v>989.07749999999999</v>
      </c>
    </row>
    <row r="34" spans="1:2" x14ac:dyDescent="0.25">
      <c r="A34" s="9" t="s">
        <v>32</v>
      </c>
      <c r="B34" s="10">
        <v>39082</v>
      </c>
    </row>
  </sheetData>
  <mergeCells count="1">
    <mergeCell ref="A1:B1"/>
  </mergeCells>
  <phoneticPr fontId="2" type="noConversion"/>
  <printOptions horizontalCentered="1"/>
  <pageMargins left="0.25" right="0.1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workbookViewId="0">
      <selection activeCell="B34" sqref="B34"/>
    </sheetView>
  </sheetViews>
  <sheetFormatPr baseColWidth="10" defaultRowHeight="13.2" x14ac:dyDescent="0.25"/>
  <cols>
    <col min="1" max="2" width="11.33203125" style="3" customWidth="1"/>
  </cols>
  <sheetData>
    <row r="1" spans="1:3" x14ac:dyDescent="0.25">
      <c r="A1" s="189" t="s">
        <v>14</v>
      </c>
      <c r="B1" s="190"/>
      <c r="C1" s="2"/>
    </row>
    <row r="2" spans="1:3" x14ac:dyDescent="0.25">
      <c r="A2" s="187" t="s">
        <v>19</v>
      </c>
      <c r="B2" s="188"/>
      <c r="C2" s="2"/>
    </row>
    <row r="3" spans="1:3" x14ac:dyDescent="0.25">
      <c r="A3" s="3" t="s">
        <v>0</v>
      </c>
      <c r="B3" s="3">
        <f t="shared" ref="B3:B14" si="0">B20/3</f>
        <v>635.87666666666667</v>
      </c>
      <c r="C3" s="2"/>
    </row>
    <row r="4" spans="1:3" x14ac:dyDescent="0.25">
      <c r="A4" s="3" t="s">
        <v>1</v>
      </c>
      <c r="B4" s="3">
        <f t="shared" si="0"/>
        <v>683.77333333333343</v>
      </c>
      <c r="C4" s="2"/>
    </row>
    <row r="5" spans="1:3" x14ac:dyDescent="0.25">
      <c r="A5" s="3" t="s">
        <v>2</v>
      </c>
      <c r="B5" s="3">
        <f t="shared" si="0"/>
        <v>703.7833333333333</v>
      </c>
      <c r="C5" s="2"/>
    </row>
    <row r="6" spans="1:3" x14ac:dyDescent="0.25">
      <c r="A6" s="3" t="s">
        <v>3</v>
      </c>
      <c r="B6" s="3">
        <f t="shared" si="0"/>
        <v>684.41666666666663</v>
      </c>
      <c r="C6" s="2"/>
    </row>
    <row r="7" spans="1:3" x14ac:dyDescent="0.25">
      <c r="A7" s="3" t="s">
        <v>4</v>
      </c>
      <c r="B7" s="3">
        <f t="shared" si="0"/>
        <v>748.77333333333343</v>
      </c>
    </row>
    <row r="8" spans="1:3" x14ac:dyDescent="0.25">
      <c r="A8" s="3" t="s">
        <v>5</v>
      </c>
      <c r="B8" s="3">
        <f t="shared" si="0"/>
        <v>782.84333333333336</v>
      </c>
    </row>
    <row r="9" spans="1:3" x14ac:dyDescent="0.25">
      <c r="A9" s="3" t="s">
        <v>6</v>
      </c>
      <c r="B9" s="3">
        <f t="shared" si="0"/>
        <v>834.96</v>
      </c>
    </row>
    <row r="10" spans="1:3" x14ac:dyDescent="0.25">
      <c r="A10" s="3" t="s">
        <v>7</v>
      </c>
      <c r="B10" s="3">
        <f t="shared" si="0"/>
        <v>823.00333333333344</v>
      </c>
    </row>
    <row r="11" spans="1:3" x14ac:dyDescent="0.25">
      <c r="A11" s="3" t="s">
        <v>8</v>
      </c>
      <c r="B11" s="3">
        <f t="shared" si="0"/>
        <v>853.13333333333333</v>
      </c>
    </row>
    <row r="12" spans="1:3" x14ac:dyDescent="0.25">
      <c r="A12" s="3" t="s">
        <v>9</v>
      </c>
      <c r="B12" s="3">
        <f t="shared" si="0"/>
        <v>808.70666666666659</v>
      </c>
    </row>
    <row r="13" spans="1:3" x14ac:dyDescent="0.25">
      <c r="A13" s="3" t="s">
        <v>10</v>
      </c>
      <c r="B13" s="3">
        <f t="shared" si="0"/>
        <v>848.73</v>
      </c>
    </row>
    <row r="14" spans="1:3" x14ac:dyDescent="0.25">
      <c r="A14" s="3" t="s">
        <v>11</v>
      </c>
      <c r="B14" s="3">
        <f t="shared" si="0"/>
        <v>876.7833333333333</v>
      </c>
    </row>
    <row r="16" spans="1:3" x14ac:dyDescent="0.25">
      <c r="A16" s="7" t="s">
        <v>25</v>
      </c>
      <c r="B16" s="8">
        <f>SUM(B3:B14)/12</f>
        <v>773.73194444444437</v>
      </c>
    </row>
    <row r="18" spans="1:2" x14ac:dyDescent="0.25">
      <c r="A18" s="191" t="s">
        <v>14</v>
      </c>
      <c r="B18" s="192"/>
    </row>
    <row r="19" spans="1:2" x14ac:dyDescent="0.25">
      <c r="A19" s="187" t="s">
        <v>18</v>
      </c>
      <c r="B19" s="188"/>
    </row>
    <row r="20" spans="1:2" x14ac:dyDescent="0.25">
      <c r="A20" s="3" t="s">
        <v>0</v>
      </c>
      <c r="B20" s="3">
        <v>1907.63</v>
      </c>
    </row>
    <row r="21" spans="1:2" x14ac:dyDescent="0.25">
      <c r="A21" s="3" t="s">
        <v>1</v>
      </c>
      <c r="B21" s="3">
        <v>2051.3200000000002</v>
      </c>
    </row>
    <row r="22" spans="1:2" x14ac:dyDescent="0.25">
      <c r="A22" s="3" t="s">
        <v>2</v>
      </c>
      <c r="B22" s="3">
        <v>2111.35</v>
      </c>
    </row>
    <row r="23" spans="1:2" x14ac:dyDescent="0.25">
      <c r="A23" s="3" t="s">
        <v>3</v>
      </c>
      <c r="B23" s="3">
        <v>2053.25</v>
      </c>
    </row>
    <row r="24" spans="1:2" x14ac:dyDescent="0.25">
      <c r="A24" s="3" t="s">
        <v>4</v>
      </c>
      <c r="B24" s="3">
        <v>2246.3200000000002</v>
      </c>
    </row>
    <row r="25" spans="1:2" x14ac:dyDescent="0.25">
      <c r="A25" s="3" t="s">
        <v>5</v>
      </c>
      <c r="B25" s="3">
        <v>2348.5300000000002</v>
      </c>
    </row>
    <row r="26" spans="1:2" x14ac:dyDescent="0.25">
      <c r="A26" s="3" t="s">
        <v>6</v>
      </c>
      <c r="B26" s="3">
        <v>2504.88</v>
      </c>
    </row>
    <row r="27" spans="1:2" x14ac:dyDescent="0.25">
      <c r="A27" s="3" t="s">
        <v>7</v>
      </c>
      <c r="B27" s="3">
        <v>2469.0100000000002</v>
      </c>
    </row>
    <row r="28" spans="1:2" x14ac:dyDescent="0.25">
      <c r="A28" s="3" t="s">
        <v>8</v>
      </c>
      <c r="B28" s="3">
        <v>2559.4</v>
      </c>
    </row>
    <row r="29" spans="1:2" x14ac:dyDescent="0.25">
      <c r="A29" s="3" t="s">
        <v>9</v>
      </c>
      <c r="B29" s="3">
        <v>2426.12</v>
      </c>
    </row>
    <row r="30" spans="1:2" x14ac:dyDescent="0.25">
      <c r="A30" s="3" t="s">
        <v>10</v>
      </c>
      <c r="B30" s="3">
        <v>2546.19</v>
      </c>
    </row>
    <row r="31" spans="1:2" x14ac:dyDescent="0.25">
      <c r="A31" s="3" t="s">
        <v>11</v>
      </c>
      <c r="B31" s="3">
        <v>2630.35</v>
      </c>
    </row>
    <row r="34" spans="1:2" x14ac:dyDescent="0.25">
      <c r="A34" s="9" t="s">
        <v>32</v>
      </c>
      <c r="B34" s="10">
        <v>38717</v>
      </c>
    </row>
  </sheetData>
  <mergeCells count="4">
    <mergeCell ref="A19:B19"/>
    <mergeCell ref="A1:B1"/>
    <mergeCell ref="A2:B2"/>
    <mergeCell ref="A18:B18"/>
  </mergeCells>
  <phoneticPr fontId="2" type="noConversion"/>
  <printOptions horizontalCentered="1"/>
  <pageMargins left="0.25" right="0.1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workbookViewId="0">
      <selection activeCell="B34" sqref="B34"/>
    </sheetView>
  </sheetViews>
  <sheetFormatPr baseColWidth="10" defaultRowHeight="13.2" x14ac:dyDescent="0.25"/>
  <cols>
    <col min="1" max="2" width="11.33203125" style="3" customWidth="1"/>
  </cols>
  <sheetData>
    <row r="1" spans="1:3" x14ac:dyDescent="0.25">
      <c r="A1" s="189" t="s">
        <v>17</v>
      </c>
      <c r="B1" s="190"/>
      <c r="C1" s="2"/>
    </row>
    <row r="2" spans="1:3" x14ac:dyDescent="0.25">
      <c r="A2" s="187" t="s">
        <v>19</v>
      </c>
      <c r="B2" s="188"/>
      <c r="C2" s="2"/>
    </row>
    <row r="3" spans="1:3" x14ac:dyDescent="0.25">
      <c r="A3" s="3" t="s">
        <v>0</v>
      </c>
      <c r="B3" s="3">
        <f t="shared" ref="B3:B14" si="0">B20/3</f>
        <v>505.40000000000003</v>
      </c>
      <c r="C3" s="2"/>
    </row>
    <row r="4" spans="1:3" x14ac:dyDescent="0.25">
      <c r="A4" s="3" t="s">
        <v>1</v>
      </c>
      <c r="B4" s="3">
        <f t="shared" si="0"/>
        <v>508.39333333333337</v>
      </c>
      <c r="C4" s="2"/>
    </row>
    <row r="5" spans="1:3" x14ac:dyDescent="0.25">
      <c r="A5" s="3" t="s">
        <v>2</v>
      </c>
      <c r="B5" s="3">
        <f t="shared" si="0"/>
        <v>493.70333333333332</v>
      </c>
      <c r="C5" s="2"/>
    </row>
    <row r="6" spans="1:3" x14ac:dyDescent="0.25">
      <c r="A6" s="3" t="s">
        <v>3</v>
      </c>
      <c r="B6" s="3">
        <f t="shared" si="0"/>
        <v>517.1</v>
      </c>
      <c r="C6" s="2"/>
    </row>
    <row r="7" spans="1:3" x14ac:dyDescent="0.25">
      <c r="A7" s="3" t="s">
        <v>4</v>
      </c>
      <c r="B7" s="3">
        <f t="shared" si="0"/>
        <v>513.45333333333326</v>
      </c>
    </row>
    <row r="8" spans="1:3" x14ac:dyDescent="0.25">
      <c r="A8" s="3" t="s">
        <v>5</v>
      </c>
      <c r="B8" s="3">
        <f t="shared" si="0"/>
        <v>538.10333333333335</v>
      </c>
    </row>
    <row r="9" spans="1:3" x14ac:dyDescent="0.25">
      <c r="A9" s="3" t="s">
        <v>6</v>
      </c>
      <c r="B9" s="3">
        <f t="shared" si="0"/>
        <v>524.79333333333341</v>
      </c>
    </row>
    <row r="10" spans="1:3" x14ac:dyDescent="0.25">
      <c r="A10" s="3" t="s">
        <v>7</v>
      </c>
      <c r="B10" s="3">
        <f t="shared" si="0"/>
        <v>530.28</v>
      </c>
    </row>
    <row r="11" spans="1:3" x14ac:dyDescent="0.25">
      <c r="A11" s="3" t="s">
        <v>8</v>
      </c>
      <c r="B11" s="3">
        <f t="shared" si="0"/>
        <v>553.08000000000004</v>
      </c>
    </row>
    <row r="12" spans="1:3" x14ac:dyDescent="0.25">
      <c r="A12" s="3" t="s">
        <v>9</v>
      </c>
      <c r="B12" s="3">
        <f t="shared" si="0"/>
        <v>559.37</v>
      </c>
    </row>
    <row r="13" spans="1:3" x14ac:dyDescent="0.25">
      <c r="A13" s="3" t="s">
        <v>10</v>
      </c>
      <c r="B13" s="3">
        <f t="shared" si="0"/>
        <v>578.3366666666667</v>
      </c>
    </row>
    <row r="14" spans="1:3" x14ac:dyDescent="0.25">
      <c r="A14" s="3" t="s">
        <v>11</v>
      </c>
      <c r="B14" s="3">
        <f t="shared" si="0"/>
        <v>611.39666666666665</v>
      </c>
    </row>
    <row r="16" spans="1:3" x14ac:dyDescent="0.25">
      <c r="A16" s="7" t="s">
        <v>25</v>
      </c>
      <c r="B16" s="8">
        <f>SUM(B3:B14)/12</f>
        <v>536.11750000000006</v>
      </c>
    </row>
    <row r="18" spans="1:2" x14ac:dyDescent="0.25">
      <c r="A18" s="191" t="s">
        <v>17</v>
      </c>
      <c r="B18" s="192"/>
    </row>
    <row r="19" spans="1:2" x14ac:dyDescent="0.25">
      <c r="A19" s="187" t="s">
        <v>18</v>
      </c>
      <c r="B19" s="188"/>
    </row>
    <row r="20" spans="1:2" x14ac:dyDescent="0.25">
      <c r="A20" s="3" t="s">
        <v>0</v>
      </c>
      <c r="B20" s="3">
        <v>1516.2</v>
      </c>
    </row>
    <row r="21" spans="1:2" x14ac:dyDescent="0.25">
      <c r="A21" s="3" t="s">
        <v>1</v>
      </c>
      <c r="B21" s="3">
        <v>1525.18</v>
      </c>
    </row>
    <row r="22" spans="1:2" x14ac:dyDescent="0.25">
      <c r="A22" s="3" t="s">
        <v>2</v>
      </c>
      <c r="B22" s="3">
        <v>1481.11</v>
      </c>
    </row>
    <row r="23" spans="1:2" x14ac:dyDescent="0.25">
      <c r="A23" s="3" t="s">
        <v>3</v>
      </c>
      <c r="B23" s="3">
        <v>1551.3</v>
      </c>
    </row>
    <row r="24" spans="1:2" x14ac:dyDescent="0.25">
      <c r="A24" s="3" t="s">
        <v>4</v>
      </c>
      <c r="B24" s="3">
        <v>1540.36</v>
      </c>
    </row>
    <row r="25" spans="1:2" x14ac:dyDescent="0.25">
      <c r="A25" s="3" t="s">
        <v>5</v>
      </c>
      <c r="B25" s="3">
        <v>1614.31</v>
      </c>
    </row>
    <row r="26" spans="1:2" x14ac:dyDescent="0.25">
      <c r="A26" s="3" t="s">
        <v>6</v>
      </c>
      <c r="B26" s="3">
        <v>1574.38</v>
      </c>
    </row>
    <row r="27" spans="1:2" x14ac:dyDescent="0.25">
      <c r="A27" s="3" t="s">
        <v>7</v>
      </c>
      <c r="B27" s="3">
        <v>1590.84</v>
      </c>
    </row>
    <row r="28" spans="1:2" x14ac:dyDescent="0.25">
      <c r="A28" s="3" t="s">
        <v>8</v>
      </c>
      <c r="B28" s="3">
        <v>1659.24</v>
      </c>
    </row>
    <row r="29" spans="1:2" x14ac:dyDescent="0.25">
      <c r="A29" s="3" t="s">
        <v>9</v>
      </c>
      <c r="B29" s="3">
        <v>1678.11</v>
      </c>
    </row>
    <row r="30" spans="1:2" x14ac:dyDescent="0.25">
      <c r="A30" s="3" t="s">
        <v>10</v>
      </c>
      <c r="B30" s="3">
        <v>1735.01</v>
      </c>
    </row>
    <row r="31" spans="1:2" x14ac:dyDescent="0.25">
      <c r="A31" s="3" t="s">
        <v>11</v>
      </c>
      <c r="B31" s="3">
        <v>1834.19</v>
      </c>
    </row>
    <row r="34" spans="1:2" x14ac:dyDescent="0.25">
      <c r="A34" s="9" t="s">
        <v>32</v>
      </c>
      <c r="B34" s="10">
        <v>38352</v>
      </c>
    </row>
  </sheetData>
  <mergeCells count="4">
    <mergeCell ref="A19:B19"/>
    <mergeCell ref="A1:B1"/>
    <mergeCell ref="A2:B2"/>
    <mergeCell ref="A18:B18"/>
  </mergeCells>
  <phoneticPr fontId="2" type="noConversion"/>
  <printOptions horizontalCentered="1"/>
  <pageMargins left="0.25" right="0.1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workbookViewId="0">
      <selection activeCell="D37" sqref="D37"/>
    </sheetView>
  </sheetViews>
  <sheetFormatPr baseColWidth="10" defaultRowHeight="13.2" x14ac:dyDescent="0.25"/>
  <cols>
    <col min="1" max="2" width="11.33203125" style="3" customWidth="1"/>
  </cols>
  <sheetData>
    <row r="1" spans="1:3" x14ac:dyDescent="0.25">
      <c r="A1" s="189" t="s">
        <v>16</v>
      </c>
      <c r="B1" s="190"/>
      <c r="C1" s="2"/>
    </row>
    <row r="2" spans="1:3" x14ac:dyDescent="0.25">
      <c r="A2" s="187" t="s">
        <v>19</v>
      </c>
      <c r="B2" s="188"/>
      <c r="C2" s="2"/>
    </row>
    <row r="3" spans="1:3" x14ac:dyDescent="0.25">
      <c r="A3" s="3" t="s">
        <v>0</v>
      </c>
      <c r="B3" s="3">
        <f t="shared" ref="B3:B14" si="0">B20/3</f>
        <v>333.33333333333331</v>
      </c>
      <c r="C3" s="2"/>
    </row>
    <row r="4" spans="1:3" x14ac:dyDescent="0.25">
      <c r="A4" s="3" t="s">
        <v>1</v>
      </c>
      <c r="B4" s="3">
        <f t="shared" si="0"/>
        <v>344.33333333333331</v>
      </c>
      <c r="C4" s="2"/>
    </row>
    <row r="5" spans="1:3" x14ac:dyDescent="0.25">
      <c r="A5" s="3" t="s">
        <v>2</v>
      </c>
      <c r="B5" s="3">
        <f t="shared" si="0"/>
        <v>355.33333333333331</v>
      </c>
      <c r="C5" s="2"/>
    </row>
    <row r="6" spans="1:3" x14ac:dyDescent="0.25">
      <c r="A6" s="3" t="s">
        <v>3</v>
      </c>
      <c r="B6" s="3">
        <f t="shared" si="0"/>
        <v>367.39333333333337</v>
      </c>
      <c r="C6" s="2"/>
    </row>
    <row r="7" spans="1:3" x14ac:dyDescent="0.25">
      <c r="A7" s="3" t="s">
        <v>4</v>
      </c>
      <c r="B7" s="3">
        <f t="shared" si="0"/>
        <v>379.70333333333332</v>
      </c>
    </row>
    <row r="8" spans="1:3" x14ac:dyDescent="0.25">
      <c r="A8" s="3" t="s">
        <v>5</v>
      </c>
      <c r="B8" s="3">
        <f t="shared" si="0"/>
        <v>403.68666666666667</v>
      </c>
    </row>
    <row r="9" spans="1:3" x14ac:dyDescent="0.25">
      <c r="A9" s="3" t="s">
        <v>6</v>
      </c>
      <c r="B9" s="3">
        <f t="shared" si="0"/>
        <v>413.82</v>
      </c>
    </row>
    <row r="10" spans="1:3" x14ac:dyDescent="0.25">
      <c r="A10" s="3" t="s">
        <v>7</v>
      </c>
      <c r="B10" s="3">
        <f t="shared" si="0"/>
        <v>426.61333333333329</v>
      </c>
    </row>
    <row r="11" spans="1:3" x14ac:dyDescent="0.25">
      <c r="A11" s="3" t="s">
        <v>8</v>
      </c>
      <c r="B11" s="3">
        <f t="shared" si="0"/>
        <v>396.2166666666667</v>
      </c>
    </row>
    <row r="12" spans="1:3" x14ac:dyDescent="0.25">
      <c r="A12" s="3" t="s">
        <v>9</v>
      </c>
      <c r="B12" s="3">
        <f t="shared" si="0"/>
        <v>434.02333333333331</v>
      </c>
    </row>
    <row r="13" spans="1:3" x14ac:dyDescent="0.25">
      <c r="A13" s="3" t="s">
        <v>10</v>
      </c>
      <c r="B13" s="3">
        <f t="shared" si="0"/>
        <v>432.40666666666669</v>
      </c>
    </row>
    <row r="14" spans="1:3" x14ac:dyDescent="0.25">
      <c r="A14" s="3" t="s">
        <v>11</v>
      </c>
      <c r="B14" s="3">
        <f t="shared" si="0"/>
        <v>466.39000000000004</v>
      </c>
    </row>
    <row r="16" spans="1:3" x14ac:dyDescent="0.25">
      <c r="A16" s="7" t="s">
        <v>25</v>
      </c>
      <c r="B16" s="8">
        <f>SUM(B3:B14)/12</f>
        <v>396.10444444444448</v>
      </c>
    </row>
    <row r="18" spans="1:2" x14ac:dyDescent="0.25">
      <c r="A18" s="191" t="s">
        <v>16</v>
      </c>
      <c r="B18" s="192"/>
    </row>
    <row r="19" spans="1:2" x14ac:dyDescent="0.25">
      <c r="A19" s="187" t="s">
        <v>18</v>
      </c>
      <c r="B19" s="188"/>
    </row>
    <row r="20" spans="1:2" x14ac:dyDescent="0.25">
      <c r="A20" s="3" t="s">
        <v>22</v>
      </c>
      <c r="B20" s="3">
        <v>1000</v>
      </c>
    </row>
    <row r="21" spans="1:2" x14ac:dyDescent="0.25">
      <c r="A21" s="3" t="s">
        <v>23</v>
      </c>
      <c r="B21" s="3">
        <v>1033</v>
      </c>
    </row>
    <row r="22" spans="1:2" x14ac:dyDescent="0.25">
      <c r="A22" s="3" t="s">
        <v>24</v>
      </c>
      <c r="B22" s="3">
        <v>1066</v>
      </c>
    </row>
    <row r="23" spans="1:2" x14ac:dyDescent="0.25">
      <c r="A23" s="3" t="s">
        <v>3</v>
      </c>
      <c r="B23" s="3">
        <v>1102.18</v>
      </c>
    </row>
    <row r="24" spans="1:2" x14ac:dyDescent="0.25">
      <c r="A24" s="3" t="s">
        <v>4</v>
      </c>
      <c r="B24" s="3">
        <v>1139.1099999999999</v>
      </c>
    </row>
    <row r="25" spans="1:2" x14ac:dyDescent="0.25">
      <c r="A25" s="3" t="s">
        <v>5</v>
      </c>
      <c r="B25" s="3">
        <v>1211.06</v>
      </c>
    </row>
    <row r="26" spans="1:2" x14ac:dyDescent="0.25">
      <c r="A26" s="3" t="s">
        <v>6</v>
      </c>
      <c r="B26" s="3">
        <v>1241.46</v>
      </c>
    </row>
    <row r="27" spans="1:2" x14ac:dyDescent="0.25">
      <c r="A27" s="3" t="s">
        <v>20</v>
      </c>
      <c r="B27" s="3">
        <v>1279.8399999999999</v>
      </c>
    </row>
    <row r="28" spans="1:2" x14ac:dyDescent="0.25">
      <c r="A28" s="3" t="s">
        <v>8</v>
      </c>
      <c r="B28" s="3">
        <v>1188.6500000000001</v>
      </c>
    </row>
    <row r="29" spans="1:2" x14ac:dyDescent="0.25">
      <c r="A29" s="3" t="s">
        <v>9</v>
      </c>
      <c r="B29" s="3">
        <v>1302.07</v>
      </c>
    </row>
    <row r="30" spans="1:2" x14ac:dyDescent="0.25">
      <c r="A30" s="3" t="s">
        <v>10</v>
      </c>
      <c r="B30" s="3">
        <v>1297.22</v>
      </c>
    </row>
    <row r="31" spans="1:2" x14ac:dyDescent="0.25">
      <c r="A31" s="3" t="s">
        <v>11</v>
      </c>
      <c r="B31" s="3">
        <v>1399.17</v>
      </c>
    </row>
    <row r="32" spans="1:2" x14ac:dyDescent="0.25">
      <c r="A32" s="3" t="s">
        <v>21</v>
      </c>
    </row>
    <row r="34" spans="1:2" x14ac:dyDescent="0.25">
      <c r="A34" s="9" t="s">
        <v>32</v>
      </c>
      <c r="B34" s="10">
        <v>37986</v>
      </c>
    </row>
  </sheetData>
  <mergeCells count="4">
    <mergeCell ref="A19:B19"/>
    <mergeCell ref="A1:B1"/>
    <mergeCell ref="A2:B2"/>
    <mergeCell ref="A18:B18"/>
  </mergeCells>
  <phoneticPr fontId="2" type="noConversion"/>
  <printOptions horizontalCentered="1"/>
  <pageMargins left="0.25" right="0.1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1</vt:i4>
      </vt:variant>
    </vt:vector>
  </HeadingPairs>
  <TitlesOfParts>
    <vt:vector size="22" baseType="lpstr">
      <vt:lpstr>2000-2022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'2000-2022'!Druckbereich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RRD</dc:creator>
  <cp:lastModifiedBy>Roland Dornhecker</cp:lastModifiedBy>
  <cp:lastPrinted>2022-10-25T13:12:06Z</cp:lastPrinted>
  <dcterms:created xsi:type="dcterms:W3CDTF">2008-01-23T18:14:51Z</dcterms:created>
  <dcterms:modified xsi:type="dcterms:W3CDTF">2023-11-21T15:02:15Z</dcterms:modified>
</cp:coreProperties>
</file>